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104이전 강민승파일 D드라이브 !!\C_!!\2021년\추경\2차추경\법인발송용\"/>
    </mc:Choice>
  </mc:AlternateContent>
  <xr:revisionPtr revIDLastSave="0" documentId="13_ncr:1_{EBDA300A-7B52-40F6-BDB7-9E39D7FFCFB6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다문화가족지원센터" sheetId="54" r:id="rId1"/>
    <sheet name="다문화센터 특성화사업" sheetId="57" r:id="rId2"/>
    <sheet name="다문화가족취업중점기관" sheetId="64" r:id="rId3"/>
    <sheet name="건강가정다문화가족지원센터" sheetId="61" r:id="rId4"/>
    <sheet name="아이돌봄지원사업" sheetId="62" r:id="rId5"/>
  </sheets>
  <definedNames>
    <definedName name="_xlnm.Print_Area" localSheetId="3">건강가정다문화가족지원센터!$A$1:$L$138</definedName>
    <definedName name="_xlnm.Print_Area" localSheetId="0">다문화가족지원센터!$A$1:$L$57</definedName>
    <definedName name="_xlnm.Print_Titles" localSheetId="0">다문화가족지원센터!$1:$5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61" l="1"/>
  <c r="J6" i="61"/>
  <c r="K136" i="61"/>
  <c r="J136" i="61"/>
  <c r="L136" i="61" s="1"/>
  <c r="L138" i="61"/>
  <c r="K137" i="61"/>
  <c r="J137" i="61"/>
  <c r="L135" i="61"/>
  <c r="L134" i="61"/>
  <c r="K133" i="61"/>
  <c r="K132" i="61" s="1"/>
  <c r="J133" i="61"/>
  <c r="J132" i="61" s="1"/>
  <c r="L131" i="61"/>
  <c r="L130" i="61"/>
  <c r="L129" i="61"/>
  <c r="K128" i="61"/>
  <c r="K127" i="61" s="1"/>
  <c r="J128" i="61"/>
  <c r="J127" i="61" s="1"/>
  <c r="L116" i="61"/>
  <c r="L113" i="61"/>
  <c r="E20" i="61"/>
  <c r="D16" i="61"/>
  <c r="E23" i="61"/>
  <c r="E24" i="61"/>
  <c r="D23" i="61"/>
  <c r="D24" i="61"/>
  <c r="D20" i="61"/>
  <c r="D19" i="61" s="1"/>
  <c r="E16" i="61"/>
  <c r="F18" i="61"/>
  <c r="L34" i="61"/>
  <c r="K15" i="61"/>
  <c r="L18" i="61"/>
  <c r="L29" i="64"/>
  <c r="K7" i="57"/>
  <c r="K6" i="57" s="1"/>
  <c r="J7" i="57"/>
  <c r="L24" i="57"/>
  <c r="J14" i="57"/>
  <c r="L137" i="61" l="1"/>
  <c r="L132" i="61"/>
  <c r="L133" i="61"/>
  <c r="L128" i="61"/>
  <c r="L127" i="61"/>
  <c r="L23" i="62"/>
  <c r="L24" i="62"/>
  <c r="L25" i="62"/>
  <c r="J20" i="62"/>
  <c r="K49" i="54"/>
  <c r="L50" i="54"/>
  <c r="J49" i="54"/>
  <c r="L48" i="54"/>
  <c r="K47" i="54"/>
  <c r="J47" i="54"/>
  <c r="L47" i="54" l="1"/>
  <c r="L49" i="54"/>
  <c r="E22" i="54"/>
  <c r="D23" i="54"/>
  <c r="D22" i="54" s="1"/>
  <c r="L22" i="54"/>
  <c r="L123" i="61"/>
  <c r="K122" i="61"/>
  <c r="J122" i="61"/>
  <c r="J121" i="61"/>
  <c r="L120" i="61"/>
  <c r="K119" i="61"/>
  <c r="K118" i="61" s="1"/>
  <c r="J119" i="61"/>
  <c r="J118" i="61"/>
  <c r="L122" i="61" l="1"/>
  <c r="L119" i="61"/>
  <c r="L121" i="61"/>
  <c r="L118" i="61"/>
  <c r="K27" i="61"/>
  <c r="J27" i="61"/>
  <c r="J116" i="61"/>
  <c r="J113" i="61"/>
  <c r="L26" i="62"/>
  <c r="L22" i="62"/>
  <c r="L43" i="54"/>
  <c r="L42" i="54"/>
  <c r="L41" i="54"/>
  <c r="L40" i="54"/>
  <c r="K116" i="61"/>
  <c r="K115" i="61" s="1"/>
  <c r="K113" i="61"/>
  <c r="K112" i="61" s="1"/>
  <c r="L117" i="61" l="1"/>
  <c r="J115" i="61"/>
  <c r="L115" i="61" s="1"/>
  <c r="L95" i="61" l="1"/>
  <c r="L94" i="61"/>
  <c r="L80" i="61" l="1"/>
  <c r="J15" i="61" l="1"/>
  <c r="L17" i="61"/>
  <c r="K26" i="57"/>
  <c r="L15" i="62" l="1"/>
  <c r="J125" i="61"/>
  <c r="L14" i="62" l="1"/>
  <c r="L21" i="62"/>
  <c r="K14" i="57" l="1"/>
  <c r="J112" i="61" l="1"/>
  <c r="L112" i="61" l="1"/>
  <c r="L114" i="61"/>
  <c r="J21" i="57"/>
  <c r="J18" i="54"/>
  <c r="K46" i="61" l="1"/>
  <c r="J46" i="61"/>
  <c r="L37" i="62" l="1"/>
  <c r="L38" i="62"/>
  <c r="K44" i="62"/>
  <c r="K43" i="62" s="1"/>
  <c r="K41" i="62"/>
  <c r="K40" i="62" s="1"/>
  <c r="K36" i="62"/>
  <c r="K35" i="62" s="1"/>
  <c r="K33" i="62"/>
  <c r="K30" i="62"/>
  <c r="K27" i="62"/>
  <c r="K20" i="62"/>
  <c r="J44" i="62"/>
  <c r="J43" i="62" s="1"/>
  <c r="J41" i="62"/>
  <c r="J40" i="62" s="1"/>
  <c r="J36" i="62"/>
  <c r="J35" i="62" s="1"/>
  <c r="J33" i="62"/>
  <c r="J30" i="62"/>
  <c r="J27" i="62"/>
  <c r="K8" i="62"/>
  <c r="K13" i="62"/>
  <c r="J13" i="62"/>
  <c r="L18" i="62"/>
  <c r="L17" i="62"/>
  <c r="L16" i="62"/>
  <c r="F19" i="62"/>
  <c r="E18" i="62"/>
  <c r="E17" i="62" s="1"/>
  <c r="D18" i="62"/>
  <c r="D17" i="62" s="1"/>
  <c r="F16" i="62"/>
  <c r="E15" i="62"/>
  <c r="E14" i="62" s="1"/>
  <c r="D15" i="62"/>
  <c r="D14" i="62" s="1"/>
  <c r="J8" i="62"/>
  <c r="D12" i="62"/>
  <c r="D11" i="62" s="1"/>
  <c r="D8" i="62"/>
  <c r="D7" i="62" s="1"/>
  <c r="L27" i="64"/>
  <c r="L26" i="64"/>
  <c r="L25" i="64"/>
  <c r="L24" i="64"/>
  <c r="K21" i="57"/>
  <c r="L23" i="57"/>
  <c r="L19" i="57"/>
  <c r="L54" i="54"/>
  <c r="K53" i="54"/>
  <c r="J53" i="54"/>
  <c r="E20" i="54"/>
  <c r="D20" i="54"/>
  <c r="F21" i="54"/>
  <c r="L21" i="54"/>
  <c r="L87" i="61"/>
  <c r="L89" i="61"/>
  <c r="L90" i="61"/>
  <c r="L91" i="61"/>
  <c r="L92" i="61"/>
  <c r="L96" i="61"/>
  <c r="L99" i="61"/>
  <c r="L100" i="61"/>
  <c r="L101" i="61"/>
  <c r="L33" i="61"/>
  <c r="K98" i="61"/>
  <c r="K97" i="61" s="1"/>
  <c r="K93" i="61"/>
  <c r="K88" i="61"/>
  <c r="K86" i="61"/>
  <c r="K8" i="61"/>
  <c r="J98" i="61"/>
  <c r="J93" i="61"/>
  <c r="J88" i="61"/>
  <c r="J86" i="61"/>
  <c r="L78" i="61"/>
  <c r="K19" i="62" l="1"/>
  <c r="J19" i="62"/>
  <c r="L27" i="62"/>
  <c r="L98" i="61"/>
  <c r="J7" i="62"/>
  <c r="F17" i="62"/>
  <c r="F18" i="62"/>
  <c r="F15" i="62"/>
  <c r="D6" i="62"/>
  <c r="L93" i="61"/>
  <c r="L88" i="61"/>
  <c r="K85" i="61"/>
  <c r="L86" i="61"/>
  <c r="J97" i="61"/>
  <c r="L97" i="61" s="1"/>
  <c r="L53" i="54"/>
  <c r="K7" i="62"/>
  <c r="F24" i="54"/>
  <c r="F23" i="54"/>
  <c r="J85" i="61"/>
  <c r="D16" i="54"/>
  <c r="D15" i="54" s="1"/>
  <c r="K6" i="62" l="1"/>
  <c r="J6" i="62"/>
  <c r="L85" i="61"/>
  <c r="E15" i="61"/>
  <c r="F17" i="61"/>
  <c r="F22" i="61"/>
  <c r="F23" i="61"/>
  <c r="F21" i="61" l="1"/>
  <c r="F25" i="61"/>
  <c r="F16" i="61"/>
  <c r="F24" i="61"/>
  <c r="D15" i="61"/>
  <c r="D6" i="61" s="1"/>
  <c r="J124" i="61"/>
  <c r="J110" i="61"/>
  <c r="J109" i="61" s="1"/>
  <c r="J106" i="61"/>
  <c r="J105" i="61" s="1"/>
  <c r="J103" i="61"/>
  <c r="J102" i="61" s="1"/>
  <c r="J76" i="61"/>
  <c r="J71" i="61"/>
  <c r="J65" i="61"/>
  <c r="J64" i="61" s="1"/>
  <c r="J62" i="61"/>
  <c r="J57" i="61"/>
  <c r="J55" i="61"/>
  <c r="J50" i="61"/>
  <c r="J49" i="61" s="1"/>
  <c r="J44" i="61"/>
  <c r="J41" i="61"/>
  <c r="J40" i="61" s="1"/>
  <c r="J38" i="61"/>
  <c r="J37" i="61" s="1"/>
  <c r="J31" i="61"/>
  <c r="J30" i="61" s="1"/>
  <c r="J26" i="61"/>
  <c r="J19" i="61"/>
  <c r="J8" i="61"/>
  <c r="D12" i="61"/>
  <c r="D11" i="61" s="1"/>
  <c r="D8" i="61"/>
  <c r="D7" i="61" s="1"/>
  <c r="J8" i="64"/>
  <c r="J14" i="64"/>
  <c r="J18" i="64"/>
  <c r="D8" i="64"/>
  <c r="D7" i="64" s="1"/>
  <c r="D6" i="64" s="1"/>
  <c r="J26" i="57"/>
  <c r="J8" i="57"/>
  <c r="D8" i="57"/>
  <c r="D7" i="57" s="1"/>
  <c r="D11" i="57"/>
  <c r="D10" i="57" s="1"/>
  <c r="D15" i="57"/>
  <c r="D14" i="57" s="1"/>
  <c r="D18" i="57"/>
  <c r="D17" i="57" s="1"/>
  <c r="J56" i="54"/>
  <c r="J55" i="54" s="1"/>
  <c r="J51" i="54"/>
  <c r="J44" i="54"/>
  <c r="J39" i="54"/>
  <c r="J36" i="54"/>
  <c r="J35" i="54" s="1"/>
  <c r="J31" i="54"/>
  <c r="J30" i="54" s="1"/>
  <c r="J28" i="54"/>
  <c r="J27" i="54" s="1"/>
  <c r="J25" i="54"/>
  <c r="J24" i="54" s="1"/>
  <c r="J15" i="54"/>
  <c r="J8" i="54"/>
  <c r="D19" i="54"/>
  <c r="D12" i="54"/>
  <c r="D11" i="54" s="1"/>
  <c r="D8" i="54"/>
  <c r="D7" i="54" s="1"/>
  <c r="F20" i="61" l="1"/>
  <c r="E19" i="61"/>
  <c r="E6" i="61" s="1"/>
  <c r="F15" i="61"/>
  <c r="J38" i="54"/>
  <c r="D6" i="54"/>
  <c r="J20" i="57"/>
  <c r="D6" i="57"/>
  <c r="J54" i="61"/>
  <c r="J43" i="61"/>
  <c r="J7" i="61"/>
  <c r="J7" i="64"/>
  <c r="J6" i="64" s="1"/>
  <c r="J7" i="54"/>
  <c r="L42" i="62"/>
  <c r="L126" i="61"/>
  <c r="K125" i="61"/>
  <c r="L111" i="61"/>
  <c r="K110" i="61"/>
  <c r="K109" i="61" s="1"/>
  <c r="K106" i="61"/>
  <c r="K76" i="61"/>
  <c r="K44" i="61"/>
  <c r="K19" i="61"/>
  <c r="L19" i="61" s="1"/>
  <c r="L125" i="61" l="1"/>
  <c r="K124" i="61"/>
  <c r="J6" i="54"/>
  <c r="J6" i="57"/>
  <c r="L124" i="61"/>
  <c r="L109" i="61"/>
  <c r="L110" i="61"/>
  <c r="K56" i="54"/>
  <c r="L55" i="54" s="1"/>
  <c r="K51" i="54"/>
  <c r="K44" i="54"/>
  <c r="K39" i="54"/>
  <c r="K38" i="54" s="1"/>
  <c r="K36" i="54"/>
  <c r="K35" i="54" s="1"/>
  <c r="K31" i="54"/>
  <c r="K30" i="54" s="1"/>
  <c r="K28" i="54"/>
  <c r="K27" i="54" s="1"/>
  <c r="K24" i="54"/>
  <c r="K18" i="54"/>
  <c r="K15" i="54"/>
  <c r="K8" i="54"/>
  <c r="E12" i="54"/>
  <c r="K7" i="54" l="1"/>
  <c r="K6" i="54" s="1"/>
  <c r="L46" i="54" l="1"/>
  <c r="L45" i="54"/>
  <c r="L77" i="61"/>
  <c r="L79" i="61"/>
  <c r="L81" i="61"/>
  <c r="L82" i="61"/>
  <c r="L83" i="61"/>
  <c r="L84" i="61"/>
  <c r="L16" i="57" l="1"/>
  <c r="L14" i="57"/>
  <c r="K8" i="57"/>
  <c r="F19" i="57"/>
  <c r="E18" i="57"/>
  <c r="E17" i="57" s="1"/>
  <c r="E15" i="57"/>
  <c r="E14" i="57" s="1"/>
  <c r="E11" i="57"/>
  <c r="E10" i="57" s="1"/>
  <c r="E8" i="57"/>
  <c r="E7" i="57" s="1"/>
  <c r="L27" i="57"/>
  <c r="L25" i="57"/>
  <c r="L22" i="57"/>
  <c r="L18" i="57"/>
  <c r="L17" i="57"/>
  <c r="L15" i="57"/>
  <c r="L13" i="57"/>
  <c r="L12" i="57"/>
  <c r="L11" i="57"/>
  <c r="L10" i="57"/>
  <c r="L9" i="57"/>
  <c r="F17" i="57" l="1"/>
  <c r="E6" i="57"/>
  <c r="L26" i="57"/>
  <c r="K20" i="57"/>
  <c r="L20" i="57" s="1"/>
  <c r="F18" i="57"/>
  <c r="L21" i="57"/>
  <c r="L8" i="57"/>
  <c r="L7" i="57" l="1"/>
  <c r="L39" i="62"/>
  <c r="L34" i="62"/>
  <c r="L33" i="62"/>
  <c r="E12" i="62"/>
  <c r="E11" i="62" s="1"/>
  <c r="E8" i="62"/>
  <c r="E7" i="62" s="1"/>
  <c r="L104" i="61"/>
  <c r="K103" i="61"/>
  <c r="L75" i="61"/>
  <c r="L74" i="61"/>
  <c r="L73" i="61"/>
  <c r="L72" i="61"/>
  <c r="L70" i="61"/>
  <c r="L69" i="61"/>
  <c r="L68" i="61"/>
  <c r="L67" i="61"/>
  <c r="L66" i="61"/>
  <c r="K71" i="61"/>
  <c r="K65" i="61"/>
  <c r="K105" i="61"/>
  <c r="K62" i="61"/>
  <c r="K57" i="61"/>
  <c r="K55" i="61"/>
  <c r="L48" i="61"/>
  <c r="K50" i="61"/>
  <c r="K49" i="61" s="1"/>
  <c r="K43" i="61"/>
  <c r="K41" i="61"/>
  <c r="K40" i="61" s="1"/>
  <c r="K38" i="61"/>
  <c r="K37" i="61" s="1"/>
  <c r="K31" i="61"/>
  <c r="K30" i="61" s="1"/>
  <c r="K26" i="61"/>
  <c r="L26" i="61" s="1"/>
  <c r="L25" i="61"/>
  <c r="L24" i="61"/>
  <c r="K7" i="61"/>
  <c r="E12" i="61"/>
  <c r="E11" i="61" s="1"/>
  <c r="E8" i="61"/>
  <c r="E7" i="61" s="1"/>
  <c r="K18" i="64"/>
  <c r="L31" i="64"/>
  <c r="K14" i="64"/>
  <c r="K8" i="64"/>
  <c r="E8" i="64"/>
  <c r="E7" i="64" s="1"/>
  <c r="E6" i="64" s="1"/>
  <c r="E16" i="54"/>
  <c r="E15" i="54" s="1"/>
  <c r="E11" i="54"/>
  <c r="E8" i="54"/>
  <c r="E7" i="54" s="1"/>
  <c r="K64" i="61" l="1"/>
  <c r="E6" i="62"/>
  <c r="K54" i="61"/>
  <c r="K7" i="64"/>
  <c r="K6" i="64" s="1"/>
  <c r="L46" i="61"/>
  <c r="L71" i="61"/>
  <c r="L65" i="61"/>
  <c r="L103" i="61"/>
  <c r="K102" i="61"/>
  <c r="L102" i="61" s="1"/>
  <c r="L20" i="64"/>
  <c r="F20" i="54"/>
  <c r="E19" i="54"/>
  <c r="F19" i="54" s="1"/>
  <c r="L76" i="61"/>
  <c r="E6" i="54" l="1"/>
  <c r="L64" i="61"/>
  <c r="F10" i="62" l="1"/>
  <c r="F11" i="62"/>
  <c r="F12" i="62"/>
  <c r="F13" i="62"/>
  <c r="F14" i="62"/>
  <c r="F14" i="57"/>
  <c r="F15" i="57"/>
  <c r="F16" i="57"/>
  <c r="L45" i="62" l="1"/>
  <c r="L23" i="61"/>
  <c r="L23" i="64"/>
  <c r="L12" i="64"/>
  <c r="L43" i="62" l="1"/>
  <c r="L44" i="62"/>
  <c r="L19" i="54" l="1"/>
  <c r="L30" i="64" l="1"/>
  <c r="L28" i="64"/>
  <c r="L22" i="64"/>
  <c r="L21" i="64"/>
  <c r="L19" i="64"/>
  <c r="L17" i="64"/>
  <c r="L16" i="64"/>
  <c r="L15" i="64"/>
  <c r="L14" i="64"/>
  <c r="L13" i="64"/>
  <c r="L11" i="64"/>
  <c r="L10" i="64"/>
  <c r="L9" i="64"/>
  <c r="F9" i="64"/>
  <c r="L8" i="64" l="1"/>
  <c r="F8" i="64"/>
  <c r="L18" i="64"/>
  <c r="F7" i="64"/>
  <c r="F6" i="64"/>
  <c r="L7" i="64" l="1"/>
  <c r="L6" i="64"/>
  <c r="L9" i="62" l="1"/>
  <c r="L10" i="62"/>
  <c r="L11" i="62"/>
  <c r="L12" i="62"/>
  <c r="L28" i="62"/>
  <c r="L29" i="62"/>
  <c r="L31" i="62"/>
  <c r="L32" i="62"/>
  <c r="L20" i="54" l="1"/>
  <c r="L23" i="54"/>
  <c r="L41" i="62" l="1"/>
  <c r="L36" i="62"/>
  <c r="L30" i="62"/>
  <c r="L20" i="62"/>
  <c r="F9" i="62" l="1"/>
  <c r="L40" i="62"/>
  <c r="L107" i="61" l="1"/>
  <c r="L108" i="61"/>
  <c r="L51" i="61"/>
  <c r="L52" i="61"/>
  <c r="L53" i="61"/>
  <c r="L56" i="61"/>
  <c r="L58" i="61"/>
  <c r="L59" i="61"/>
  <c r="L60" i="61"/>
  <c r="L61" i="61"/>
  <c r="L63" i="61"/>
  <c r="L9" i="61"/>
  <c r="L10" i="61"/>
  <c r="L11" i="61"/>
  <c r="L12" i="61"/>
  <c r="L13" i="61"/>
  <c r="L14" i="61"/>
  <c r="L16" i="61"/>
  <c r="L21" i="61"/>
  <c r="L22" i="61"/>
  <c r="L32" i="61"/>
  <c r="L35" i="61"/>
  <c r="L36" i="61"/>
  <c r="L39" i="61"/>
  <c r="L42" i="61"/>
  <c r="L45" i="61"/>
  <c r="F9" i="54" l="1"/>
  <c r="F10" i="54"/>
  <c r="F13" i="54"/>
  <c r="F14" i="54"/>
  <c r="F17" i="54"/>
  <c r="F18" i="54"/>
  <c r="L6" i="57"/>
  <c r="L9" i="54"/>
  <c r="L10" i="54"/>
  <c r="L11" i="54"/>
  <c r="L12" i="54"/>
  <c r="L13" i="54"/>
  <c r="L14" i="54"/>
  <c r="L16" i="54"/>
  <c r="L17" i="54"/>
  <c r="L18" i="54"/>
  <c r="L24" i="54"/>
  <c r="L25" i="54"/>
  <c r="L26" i="54"/>
  <c r="L29" i="54"/>
  <c r="L32" i="54"/>
  <c r="L33" i="54"/>
  <c r="L34" i="54"/>
  <c r="L52" i="54"/>
  <c r="L57" i="54"/>
  <c r="L37" i="54"/>
  <c r="F9" i="57"/>
  <c r="F10" i="57"/>
  <c r="F11" i="57"/>
  <c r="F12" i="57"/>
  <c r="F16" i="54"/>
  <c r="F12" i="54" l="1"/>
  <c r="L44" i="61"/>
  <c r="F15" i="54"/>
  <c r="L106" i="61" l="1"/>
  <c r="L57" i="61" l="1"/>
  <c r="L38" i="61"/>
  <c r="L62" i="61"/>
  <c r="L8" i="61"/>
  <c r="L41" i="61"/>
  <c r="L37" i="61"/>
  <c r="L105" i="61"/>
  <c r="L35" i="62"/>
  <c r="L13" i="62"/>
  <c r="L8" i="62"/>
  <c r="L55" i="61"/>
  <c r="L20" i="61"/>
  <c r="L15" i="61"/>
  <c r="L19" i="62" l="1"/>
  <c r="L30" i="61"/>
  <c r="L31" i="61"/>
  <c r="L43" i="61"/>
  <c r="L29" i="61"/>
  <c r="L27" i="61"/>
  <c r="L40" i="61"/>
  <c r="L50" i="61"/>
  <c r="L49" i="61"/>
  <c r="L7" i="61"/>
  <c r="L54" i="61"/>
  <c r="L7" i="62" l="1"/>
  <c r="L6" i="62"/>
  <c r="L15" i="54"/>
  <c r="F11" i="54"/>
  <c r="F8" i="54" l="1"/>
  <c r="L51" i="54"/>
  <c r="L8" i="54"/>
  <c r="L31" i="54"/>
  <c r="L44" i="54"/>
  <c r="L27" i="54"/>
  <c r="L28" i="54"/>
  <c r="L39" i="54"/>
  <c r="L38" i="54"/>
  <c r="L56" i="54"/>
  <c r="L35" i="54"/>
  <c r="L36" i="54"/>
  <c r="F10" i="61"/>
  <c r="F7" i="54" l="1"/>
  <c r="L30" i="54"/>
  <c r="L7" i="54"/>
  <c r="F13" i="57"/>
  <c r="F8" i="57"/>
  <c r="F6" i="62"/>
  <c r="F8" i="62"/>
  <c r="F7" i="62"/>
  <c r="F14" i="61"/>
  <c r="F13" i="61"/>
  <c r="F12" i="61"/>
  <c r="F11" i="61"/>
  <c r="F9" i="61"/>
  <c r="F8" i="61"/>
  <c r="F7" i="61"/>
  <c r="L6" i="61"/>
  <c r="F6" i="61"/>
  <c r="F6" i="57" l="1"/>
  <c r="F7" i="57"/>
  <c r="L6" i="54" l="1"/>
  <c r="F6" i="54" l="1"/>
</calcChain>
</file>

<file path=xl/sharedStrings.xml><?xml version="1.0" encoding="utf-8"?>
<sst xmlns="http://schemas.openxmlformats.org/spreadsheetml/2006/main" count="426" uniqueCount="246">
  <si>
    <t>관</t>
  </si>
  <si>
    <t>항</t>
  </si>
  <si>
    <t>목</t>
  </si>
  <si>
    <t>자산취득비</t>
    <phoneticPr fontId="3" type="noConversion"/>
  </si>
  <si>
    <t>여비</t>
    <phoneticPr fontId="3" type="noConversion"/>
  </si>
  <si>
    <t>공공요금</t>
    <phoneticPr fontId="3" type="noConversion"/>
  </si>
  <si>
    <t>기타후생경비</t>
    <phoneticPr fontId="3" type="noConversion"/>
  </si>
  <si>
    <t>기관운영비</t>
    <phoneticPr fontId="3" type="noConversion"/>
  </si>
  <si>
    <t>전년도이월금</t>
    <phoneticPr fontId="3" type="noConversion"/>
  </si>
  <si>
    <t>이월금</t>
    <phoneticPr fontId="3" type="noConversion"/>
  </si>
  <si>
    <t>전입금</t>
    <phoneticPr fontId="3" type="noConversion"/>
  </si>
  <si>
    <t>사회보험부담비용</t>
    <phoneticPr fontId="3" type="noConversion"/>
  </si>
  <si>
    <t>외부지원금</t>
    <phoneticPr fontId="3" type="noConversion"/>
  </si>
  <si>
    <t>급여</t>
    <phoneticPr fontId="3" type="noConversion"/>
  </si>
  <si>
    <t>보조금수입</t>
    <phoneticPr fontId="3" type="noConversion"/>
  </si>
  <si>
    <t>인건비</t>
    <phoneticPr fontId="3" type="noConversion"/>
  </si>
  <si>
    <t>총계</t>
    <phoneticPr fontId="3" type="noConversion"/>
  </si>
  <si>
    <t>증감(B-A)</t>
    <phoneticPr fontId="3" type="noConversion"/>
  </si>
  <si>
    <t>홍보비</t>
    <phoneticPr fontId="3" type="noConversion"/>
  </si>
  <si>
    <t>잡지출</t>
    <phoneticPr fontId="3" type="noConversion"/>
  </si>
  <si>
    <t>교육비</t>
    <phoneticPr fontId="3" type="noConversion"/>
  </si>
  <si>
    <t>보조금</t>
    <phoneticPr fontId="3" type="noConversion"/>
  </si>
  <si>
    <t>(단위 : 원)</t>
    <phoneticPr fontId="3" type="noConversion"/>
  </si>
  <si>
    <t>부서명 :아이돌봄지원사업</t>
    <phoneticPr fontId="3" type="noConversion"/>
  </si>
  <si>
    <t>추가수당</t>
    <phoneticPr fontId="3" type="noConversion"/>
  </si>
  <si>
    <t>행정부대경비</t>
    <phoneticPr fontId="3" type="noConversion"/>
  </si>
  <si>
    <t>교육비</t>
    <phoneticPr fontId="3" type="noConversion"/>
  </si>
  <si>
    <t>사업비</t>
    <phoneticPr fontId="3" type="noConversion"/>
  </si>
  <si>
    <t>돌보미지원</t>
    <phoneticPr fontId="3" type="noConversion"/>
  </si>
  <si>
    <t>현장실습</t>
    <phoneticPr fontId="3" type="noConversion"/>
  </si>
  <si>
    <t>보험료</t>
    <phoneticPr fontId="3" type="noConversion"/>
  </si>
  <si>
    <t>4대보험료</t>
    <phoneticPr fontId="3" type="noConversion"/>
  </si>
  <si>
    <t>보험료</t>
    <phoneticPr fontId="3" type="noConversion"/>
  </si>
  <si>
    <t>아이돌봄_서울시추가지원</t>
    <phoneticPr fontId="3" type="noConversion"/>
  </si>
  <si>
    <t>잡수입</t>
    <phoneticPr fontId="3" type="noConversion"/>
  </si>
  <si>
    <t>사업수입</t>
    <phoneticPr fontId="3" type="noConversion"/>
  </si>
  <si>
    <t>퇴직적립금</t>
    <phoneticPr fontId="3" type="noConversion"/>
  </si>
  <si>
    <t>수용비 및 수수료</t>
    <phoneticPr fontId="3" type="noConversion"/>
  </si>
  <si>
    <t>공공요금</t>
    <phoneticPr fontId="3" type="noConversion"/>
  </si>
  <si>
    <t>기타운영비</t>
    <phoneticPr fontId="3" type="noConversion"/>
  </si>
  <si>
    <t>홍보사업비</t>
    <phoneticPr fontId="3" type="noConversion"/>
  </si>
  <si>
    <t>예비비</t>
    <phoneticPr fontId="3" type="noConversion"/>
  </si>
  <si>
    <t>잡지출</t>
    <phoneticPr fontId="3" type="noConversion"/>
  </si>
  <si>
    <t>서울가족학교</t>
    <phoneticPr fontId="3" type="noConversion"/>
  </si>
  <si>
    <t>서울가족학교인건비</t>
    <phoneticPr fontId="3" type="noConversion"/>
  </si>
  <si>
    <t>센터추가사업</t>
    <phoneticPr fontId="3" type="noConversion"/>
  </si>
  <si>
    <t>인건비</t>
    <phoneticPr fontId="3" type="noConversion"/>
  </si>
  <si>
    <t>운영비</t>
    <phoneticPr fontId="3" type="noConversion"/>
  </si>
  <si>
    <t>다문화자녀성장지원사업</t>
    <phoneticPr fontId="3" type="noConversion"/>
  </si>
  <si>
    <t>공동육아나눔터</t>
    <phoneticPr fontId="3" type="noConversion"/>
  </si>
  <si>
    <t>일반운영비</t>
    <phoneticPr fontId="3" type="noConversion"/>
  </si>
  <si>
    <t>보험료</t>
    <phoneticPr fontId="3" type="noConversion"/>
  </si>
  <si>
    <t>사업비</t>
    <phoneticPr fontId="3" type="noConversion"/>
  </si>
  <si>
    <t>사업비</t>
    <phoneticPr fontId="3" type="noConversion"/>
  </si>
  <si>
    <t>방문사업비</t>
    <phoneticPr fontId="3" type="noConversion"/>
  </si>
  <si>
    <t>□ 2013년 예산</t>
    <phoneticPr fontId="3" type="noConversion"/>
  </si>
  <si>
    <t>(단위 : 원)</t>
    <phoneticPr fontId="3" type="noConversion"/>
  </si>
  <si>
    <t>증감(B-A)</t>
    <phoneticPr fontId="3" type="noConversion"/>
  </si>
  <si>
    <t>총계</t>
    <phoneticPr fontId="3" type="noConversion"/>
  </si>
  <si>
    <t>보조금수입</t>
    <phoneticPr fontId="3" type="noConversion"/>
  </si>
  <si>
    <t>인건비</t>
    <phoneticPr fontId="3" type="noConversion"/>
  </si>
  <si>
    <t>보조금</t>
    <phoneticPr fontId="3" type="noConversion"/>
  </si>
  <si>
    <t>급여</t>
    <phoneticPr fontId="3" type="noConversion"/>
  </si>
  <si>
    <t>부서명 : 영등포구다문화가족지원센터(특성화사업)</t>
    <phoneticPr fontId="3" type="noConversion"/>
  </si>
  <si>
    <t>외부지원금</t>
    <phoneticPr fontId="3" type="noConversion"/>
  </si>
  <si>
    <t>사회보험부담비용</t>
    <phoneticPr fontId="3" type="noConversion"/>
  </si>
  <si>
    <t>전입금</t>
    <phoneticPr fontId="3" type="noConversion"/>
  </si>
  <si>
    <t>퇴직적립금</t>
    <phoneticPr fontId="3" type="noConversion"/>
  </si>
  <si>
    <t>기타후생경비</t>
    <phoneticPr fontId="3" type="noConversion"/>
  </si>
  <si>
    <t>사회복지수당</t>
    <phoneticPr fontId="3" type="noConversion"/>
  </si>
  <si>
    <t>전입금후원금</t>
    <phoneticPr fontId="3" type="noConversion"/>
  </si>
  <si>
    <t>후원금</t>
    <phoneticPr fontId="3" type="noConversion"/>
  </si>
  <si>
    <t>자산취득비</t>
    <phoneticPr fontId="3" type="noConversion"/>
  </si>
  <si>
    <t>사업1팀</t>
    <phoneticPr fontId="3" type="noConversion"/>
  </si>
  <si>
    <t>사업2팀</t>
    <phoneticPr fontId="3" type="noConversion"/>
  </si>
  <si>
    <t>사업3팀</t>
    <phoneticPr fontId="3" type="noConversion"/>
  </si>
  <si>
    <t>사무비</t>
    <phoneticPr fontId="3" type="noConversion"/>
  </si>
  <si>
    <t>운영비</t>
    <phoneticPr fontId="3" type="noConversion"/>
  </si>
  <si>
    <t>회의비</t>
    <phoneticPr fontId="3" type="noConversion"/>
  </si>
  <si>
    <t>운영비</t>
    <phoneticPr fontId="3" type="noConversion"/>
  </si>
  <si>
    <t>지정후원금</t>
    <phoneticPr fontId="3" type="noConversion"/>
  </si>
  <si>
    <t>비지정후원금</t>
    <phoneticPr fontId="3" type="noConversion"/>
  </si>
  <si>
    <t>복지포인트</t>
    <phoneticPr fontId="3" type="noConversion"/>
  </si>
  <si>
    <t>전입금(후원금)</t>
    <phoneticPr fontId="3" type="noConversion"/>
  </si>
  <si>
    <t>복지포인트</t>
    <phoneticPr fontId="3" type="noConversion"/>
  </si>
  <si>
    <t>기타수입</t>
    <phoneticPr fontId="3" type="noConversion"/>
  </si>
  <si>
    <t>상담특화</t>
    <phoneticPr fontId="3" type="noConversion"/>
  </si>
  <si>
    <t>부부가족상담</t>
    <phoneticPr fontId="3" type="noConversion"/>
  </si>
  <si>
    <t>업무추진비</t>
    <phoneticPr fontId="3" type="noConversion"/>
  </si>
  <si>
    <t>사무비</t>
    <phoneticPr fontId="3" type="noConversion"/>
  </si>
  <si>
    <t>퇴직적립금</t>
    <phoneticPr fontId="3" type="noConversion"/>
  </si>
  <si>
    <t>시설비</t>
    <phoneticPr fontId="3" type="noConversion"/>
  </si>
  <si>
    <t>드림투게더</t>
    <phoneticPr fontId="3" type="noConversion"/>
  </si>
  <si>
    <t>한국어교육</t>
    <phoneticPr fontId="3" type="noConversion"/>
  </si>
  <si>
    <t>예비비</t>
    <phoneticPr fontId="3" type="noConversion"/>
  </si>
  <si>
    <t>재산조성비</t>
    <phoneticPr fontId="3" type="noConversion"/>
  </si>
  <si>
    <t>사업비</t>
    <phoneticPr fontId="3" type="noConversion"/>
  </si>
  <si>
    <t>외부지원사업</t>
    <phoneticPr fontId="3" type="noConversion"/>
  </si>
  <si>
    <t>직책보조비</t>
    <phoneticPr fontId="3" type="noConversion"/>
  </si>
  <si>
    <t>보조금</t>
    <phoneticPr fontId="3" type="noConversion"/>
  </si>
  <si>
    <t>□ 2013년 예산</t>
    <phoneticPr fontId="3" type="noConversion"/>
  </si>
  <si>
    <t>(단위 : 원)</t>
    <phoneticPr fontId="3" type="noConversion"/>
  </si>
  <si>
    <t>증감(B-A)</t>
    <phoneticPr fontId="3" type="noConversion"/>
  </si>
  <si>
    <t>총계</t>
    <phoneticPr fontId="3" type="noConversion"/>
  </si>
  <si>
    <t>보조금수입</t>
    <phoneticPr fontId="3" type="noConversion"/>
  </si>
  <si>
    <t>인건비</t>
    <phoneticPr fontId="3" type="noConversion"/>
  </si>
  <si>
    <t>보조금</t>
    <phoneticPr fontId="3" type="noConversion"/>
  </si>
  <si>
    <t>급여</t>
    <phoneticPr fontId="3" type="noConversion"/>
  </si>
  <si>
    <t>사회보험</t>
    <phoneticPr fontId="3" type="noConversion"/>
  </si>
  <si>
    <t>퇴직금</t>
    <phoneticPr fontId="3" type="noConversion"/>
  </si>
  <si>
    <t>관리운영비</t>
    <phoneticPr fontId="3" type="noConversion"/>
  </si>
  <si>
    <t>운영비</t>
    <phoneticPr fontId="3" type="noConversion"/>
  </si>
  <si>
    <t>기타운영비</t>
    <phoneticPr fontId="3" type="noConversion"/>
  </si>
  <si>
    <t>홍보비</t>
    <phoneticPr fontId="3" type="noConversion"/>
  </si>
  <si>
    <t>사업비</t>
    <phoneticPr fontId="3" type="noConversion"/>
  </si>
  <si>
    <t>취업박람회</t>
    <phoneticPr fontId="3" type="noConversion"/>
  </si>
  <si>
    <t>취업성공사례발표</t>
    <phoneticPr fontId="3" type="noConversion"/>
  </si>
  <si>
    <t>취업멘토-멘티</t>
    <phoneticPr fontId="3" type="noConversion"/>
  </si>
  <si>
    <t>유관기관 회의</t>
    <phoneticPr fontId="3" type="noConversion"/>
  </si>
  <si>
    <t>취업데이터베이스 구축</t>
    <phoneticPr fontId="3" type="noConversion"/>
  </si>
  <si>
    <t>월간취업정보웹진</t>
    <phoneticPr fontId="3" type="noConversion"/>
  </si>
  <si>
    <t>재산조성비</t>
    <phoneticPr fontId="3" type="noConversion"/>
  </si>
  <si>
    <t>시설비</t>
    <phoneticPr fontId="3" type="noConversion"/>
  </si>
  <si>
    <t>집단상담</t>
    <phoneticPr fontId="3" type="noConversion"/>
  </si>
  <si>
    <t>부서명 : 영등포구다문화가족지원센터</t>
    <phoneticPr fontId="3" type="noConversion"/>
  </si>
  <si>
    <t>잡수입</t>
    <phoneticPr fontId="3" type="noConversion"/>
  </si>
  <si>
    <t>수용비 및 수수료</t>
    <phoneticPr fontId="3" type="noConversion"/>
  </si>
  <si>
    <t>여비</t>
    <phoneticPr fontId="3" type="noConversion"/>
  </si>
  <si>
    <t>이월금</t>
    <phoneticPr fontId="3" type="noConversion"/>
  </si>
  <si>
    <t>이월금</t>
    <phoneticPr fontId="3" type="noConversion"/>
  </si>
  <si>
    <t>복지포인트</t>
    <phoneticPr fontId="3" type="noConversion"/>
  </si>
  <si>
    <t>전문취업교육</t>
    <phoneticPr fontId="3" type="noConversion"/>
  </si>
  <si>
    <t>종사자수당</t>
    <phoneticPr fontId="3" type="noConversion"/>
  </si>
  <si>
    <t>종사자수당</t>
    <phoneticPr fontId="3" type="noConversion"/>
  </si>
  <si>
    <t>서울시비지원사업</t>
    <phoneticPr fontId="3" type="noConversion"/>
  </si>
  <si>
    <t>잡지출</t>
    <phoneticPr fontId="3" type="noConversion"/>
  </si>
  <si>
    <t>잡지출</t>
    <phoneticPr fontId="3" type="noConversion"/>
  </si>
  <si>
    <t>사례관리사업비</t>
    <phoneticPr fontId="3" type="noConversion"/>
  </si>
  <si>
    <t>언어발달재료비</t>
    <phoneticPr fontId="3" type="noConversion"/>
  </si>
  <si>
    <t>교재교구구입</t>
    <phoneticPr fontId="3" type="noConversion"/>
  </si>
  <si>
    <t>취약위기가족지원사업</t>
    <phoneticPr fontId="3" type="noConversion"/>
  </si>
  <si>
    <t>구인구직의날</t>
    <phoneticPr fontId="3" type="noConversion"/>
  </si>
  <si>
    <t>제세공과금</t>
    <phoneticPr fontId="3" type="noConversion"/>
  </si>
  <si>
    <t xml:space="preserve">차량비 </t>
    <phoneticPr fontId="3" type="noConversion"/>
  </si>
  <si>
    <t>사업비</t>
    <phoneticPr fontId="3" type="noConversion"/>
  </si>
  <si>
    <t>돌보미명절수당</t>
    <phoneticPr fontId="3" type="noConversion"/>
  </si>
  <si>
    <t>관리수당</t>
    <phoneticPr fontId="3" type="noConversion"/>
  </si>
  <si>
    <t>관리수당</t>
    <phoneticPr fontId="3" type="noConversion"/>
  </si>
  <si>
    <t>사무비</t>
    <phoneticPr fontId="3" type="noConversion"/>
  </si>
  <si>
    <t>프로그램</t>
    <phoneticPr fontId="3" type="noConversion"/>
  </si>
  <si>
    <t>슈퍼비전</t>
    <phoneticPr fontId="3" type="noConversion"/>
  </si>
  <si>
    <t>배움지도사</t>
    <phoneticPr fontId="3" type="noConversion"/>
  </si>
  <si>
    <t>키움보듬이</t>
    <phoneticPr fontId="3" type="noConversion"/>
  </si>
  <si>
    <t>지지리더</t>
    <phoneticPr fontId="3" type="noConversion"/>
  </si>
  <si>
    <t>양성 및 보수교육</t>
    <phoneticPr fontId="3" type="noConversion"/>
  </si>
  <si>
    <t>운영비</t>
    <phoneticPr fontId="3" type="noConversion"/>
  </si>
  <si>
    <t>사업비</t>
    <phoneticPr fontId="3" type="noConversion"/>
  </si>
  <si>
    <t>수입사업</t>
    <phoneticPr fontId="3" type="noConversion"/>
  </si>
  <si>
    <t>상담사업비(수입)</t>
    <phoneticPr fontId="3" type="noConversion"/>
  </si>
  <si>
    <t>수입사업</t>
    <phoneticPr fontId="3" type="noConversion"/>
  </si>
  <si>
    <t>수입사업</t>
    <phoneticPr fontId="3" type="noConversion"/>
  </si>
  <si>
    <t>수입사업</t>
    <phoneticPr fontId="3" type="noConversion"/>
  </si>
  <si>
    <t>수입사업</t>
    <phoneticPr fontId="3" type="noConversion"/>
  </si>
  <si>
    <t>법정수당</t>
    <phoneticPr fontId="3" type="noConversion"/>
  </si>
  <si>
    <t>아이돌봄_카드대금</t>
    <phoneticPr fontId="3" type="noConversion"/>
  </si>
  <si>
    <t>부서명 : 다문화가족지원센터(서울시다문화가족취업중점기관)</t>
    <phoneticPr fontId="3" type="noConversion"/>
  </si>
  <si>
    <t>취업중점기관</t>
    <phoneticPr fontId="3" type="noConversion"/>
  </si>
  <si>
    <t>지정후원금</t>
    <phoneticPr fontId="3" type="noConversion"/>
  </si>
  <si>
    <t>비지정후원금</t>
    <phoneticPr fontId="3" type="noConversion"/>
  </si>
  <si>
    <t>여비</t>
    <phoneticPr fontId="3" type="noConversion"/>
  </si>
  <si>
    <t>1팀사업</t>
    <phoneticPr fontId="3" type="noConversion"/>
  </si>
  <si>
    <t>긴급지원</t>
    <phoneticPr fontId="3" type="noConversion"/>
  </si>
  <si>
    <t>1인가구지원사업</t>
    <phoneticPr fontId="3" type="noConversion"/>
  </si>
  <si>
    <t>인건비</t>
    <phoneticPr fontId="3" type="noConversion"/>
  </si>
  <si>
    <t>인건비</t>
    <phoneticPr fontId="3" type="noConversion"/>
  </si>
  <si>
    <t>운영비</t>
    <phoneticPr fontId="3" type="noConversion"/>
  </si>
  <si>
    <t>수용비 및 수수료</t>
    <phoneticPr fontId="3" type="noConversion"/>
  </si>
  <si>
    <t>공공요금</t>
    <phoneticPr fontId="3" type="noConversion"/>
  </si>
  <si>
    <t>기타운영비</t>
    <phoneticPr fontId="3" type="noConversion"/>
  </si>
  <si>
    <t>여비</t>
    <phoneticPr fontId="3" type="noConversion"/>
  </si>
  <si>
    <t>사업비</t>
    <phoneticPr fontId="3" type="noConversion"/>
  </si>
  <si>
    <t>1인가구사회적관계망</t>
    <phoneticPr fontId="3" type="noConversion"/>
  </si>
  <si>
    <t>가족상담지원사업</t>
    <phoneticPr fontId="3" type="noConversion"/>
  </si>
  <si>
    <t>가족상담지원사업</t>
    <phoneticPr fontId="3" type="noConversion"/>
  </si>
  <si>
    <t>운영비</t>
    <phoneticPr fontId="3" type="noConversion"/>
  </si>
  <si>
    <t>상담사업</t>
    <phoneticPr fontId="3" type="noConversion"/>
  </si>
  <si>
    <t>건강한가족만들기행사</t>
    <phoneticPr fontId="3" type="noConversion"/>
  </si>
  <si>
    <t>이중언어가족환경조성사업</t>
    <phoneticPr fontId="3" type="noConversion"/>
  </si>
  <si>
    <t>협동조합</t>
    <phoneticPr fontId="3" type="noConversion"/>
  </si>
  <si>
    <t>찾아가는취업교육</t>
    <phoneticPr fontId="3" type="noConversion"/>
  </si>
  <si>
    <t>취업지원담당자교육</t>
    <phoneticPr fontId="3" type="noConversion"/>
  </si>
  <si>
    <t>이력서컨설팅</t>
    <phoneticPr fontId="3" type="noConversion"/>
  </si>
  <si>
    <t>여비</t>
    <phoneticPr fontId="3" type="noConversion"/>
  </si>
  <si>
    <t>일반수용비</t>
    <phoneticPr fontId="3" type="noConversion"/>
  </si>
  <si>
    <t>공과금제세</t>
    <phoneticPr fontId="3" type="noConversion"/>
  </si>
  <si>
    <t>아이돌봄활동수당</t>
    <phoneticPr fontId="3" type="noConversion"/>
  </si>
  <si>
    <t>아이돌봄_예탁금</t>
    <phoneticPr fontId="3" type="noConversion"/>
  </si>
  <si>
    <t>돌보미퇴직금</t>
    <phoneticPr fontId="3" type="noConversion"/>
  </si>
  <si>
    <t>종일제추가지원</t>
    <phoneticPr fontId="3" type="noConversion"/>
  </si>
  <si>
    <t>시간제추가지원</t>
    <phoneticPr fontId="3" type="noConversion"/>
  </si>
  <si>
    <t>업무추진비</t>
    <phoneticPr fontId="3" type="noConversion"/>
  </si>
  <si>
    <t>안심홈세트지원사업</t>
    <phoneticPr fontId="3" type="noConversion"/>
  </si>
  <si>
    <t>기타운영비</t>
    <phoneticPr fontId="3" type="noConversion"/>
  </si>
  <si>
    <t>다문화자조모임</t>
    <phoneticPr fontId="3" type="noConversion"/>
  </si>
  <si>
    <t>두루두루키움원정대</t>
    <phoneticPr fontId="3" type="noConversion"/>
  </si>
  <si>
    <t>다문화농구단</t>
    <phoneticPr fontId="3" type="noConversion"/>
  </si>
  <si>
    <t>사업비</t>
    <phoneticPr fontId="3" type="noConversion"/>
  </si>
  <si>
    <t>홍보비</t>
    <phoneticPr fontId="3" type="noConversion"/>
  </si>
  <si>
    <t>상담</t>
    <phoneticPr fontId="3" type="noConversion"/>
  </si>
  <si>
    <t>교육및여가프로그램</t>
    <phoneticPr fontId="3" type="noConversion"/>
  </si>
  <si>
    <t>놀이심리테라피</t>
    <phoneticPr fontId="3" type="noConversion"/>
  </si>
  <si>
    <t>바보의나눔_여성가장지원사업</t>
  </si>
  <si>
    <t>바보의나눔_여성가장지원사업</t>
    <phoneticPr fontId="3" type="noConversion"/>
  </si>
  <si>
    <t>환경캠페인</t>
    <phoneticPr fontId="3" type="noConversion"/>
  </si>
  <si>
    <t>안심홈세트지원사업</t>
    <phoneticPr fontId="3" type="noConversion"/>
  </si>
  <si>
    <t>환경캠페인</t>
    <phoneticPr fontId="3" type="noConversion"/>
  </si>
  <si>
    <t>강사비</t>
    <phoneticPr fontId="3" type="noConversion"/>
  </si>
  <si>
    <t>물품구입비</t>
    <phoneticPr fontId="3" type="noConversion"/>
  </si>
  <si>
    <t>홍보비</t>
    <phoneticPr fontId="3" type="noConversion"/>
  </si>
  <si>
    <t>운영비</t>
    <phoneticPr fontId="3" type="noConversion"/>
  </si>
  <si>
    <t>시설장비유지비</t>
    <phoneticPr fontId="3" type="noConversion"/>
  </si>
  <si>
    <t>구청복지포인트지원사업</t>
  </si>
  <si>
    <t>구청복지포인트지원사업</t>
    <phoneticPr fontId="3" type="noConversion"/>
  </si>
  <si>
    <t>여성1인가구안심지원사업</t>
    <phoneticPr fontId="3" type="noConversion"/>
  </si>
  <si>
    <t xml:space="preserve">교육 및 연수 </t>
    <phoneticPr fontId="3" type="noConversion"/>
  </si>
  <si>
    <t>제세공과금</t>
    <phoneticPr fontId="3" type="noConversion"/>
  </si>
  <si>
    <t>이월금</t>
    <phoneticPr fontId="3" type="noConversion"/>
  </si>
  <si>
    <t>전년도이월금</t>
    <phoneticPr fontId="3" type="noConversion"/>
  </si>
  <si>
    <t>면접교섭서비스지원사업</t>
    <phoneticPr fontId="3" type="noConversion"/>
  </si>
  <si>
    <t>교육 및 연수</t>
    <phoneticPr fontId="3" type="noConversion"/>
  </si>
  <si>
    <t>마스크구매비용지급</t>
    <phoneticPr fontId="3" type="noConversion"/>
  </si>
  <si>
    <t>특별교육비</t>
    <phoneticPr fontId="3" type="noConversion"/>
  </si>
  <si>
    <t>3팀사업</t>
    <phoneticPr fontId="3" type="noConversion"/>
  </si>
  <si>
    <t>2022년 영등포구건강가정다문화가족지원센터 예산(안)</t>
    <phoneticPr fontId="3" type="noConversion"/>
  </si>
  <si>
    <t>□ 2022년 예산</t>
    <phoneticPr fontId="3" type="noConversion"/>
  </si>
  <si>
    <t>2022년 예산</t>
    <phoneticPr fontId="3" type="noConversion"/>
  </si>
  <si>
    <t>2021년2차추경 (A)</t>
    <phoneticPr fontId="3" type="noConversion"/>
  </si>
  <si>
    <t>2022년 예산(안)
(B)</t>
    <phoneticPr fontId="3" type="noConversion"/>
  </si>
  <si>
    <t>자녀지원</t>
    <phoneticPr fontId="3" type="noConversion"/>
  </si>
  <si>
    <t>2022년예산(안)
(B)</t>
    <phoneticPr fontId="3" type="noConversion"/>
  </si>
  <si>
    <t>취업교육연계</t>
    <phoneticPr fontId="3" type="noConversion"/>
  </si>
  <si>
    <t>2022년 영등포구건강가정다문화가족지원센터 예산 (안)</t>
    <phoneticPr fontId="3" type="noConversion"/>
  </si>
  <si>
    <t>부서명 : 영등포구건강가정다문화가족지원센터</t>
    <phoneticPr fontId="3" type="noConversion"/>
  </si>
  <si>
    <t>직책보조비</t>
    <phoneticPr fontId="3" type="noConversion"/>
  </si>
  <si>
    <t>2팀사업</t>
  </si>
  <si>
    <t>2022년예산(안)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</si>
</sst>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0_ "/>
    <numFmt numFmtId="179" formatCode="#,##0;&quot;△&quot;#,##0"/>
  </numFmts>
  <fonts count="2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2"/>
      <name val="바탕"/>
      <family val="1"/>
      <charset val="129"/>
    </font>
    <font>
      <sz val="12"/>
      <name val="바탕체"/>
      <family val="1"/>
      <charset val="129"/>
    </font>
    <font>
      <sz val="11"/>
      <name val="바탕체"/>
      <family val="1"/>
      <charset val="129"/>
    </font>
    <font>
      <b/>
      <sz val="12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9"/>
      <name val="바탕"/>
      <family val="1"/>
      <charset val="129"/>
    </font>
    <font>
      <sz val="10"/>
      <color indexed="8"/>
      <name val="굴림"/>
      <family val="3"/>
      <charset val="129"/>
    </font>
    <font>
      <b/>
      <sz val="16"/>
      <name val="바탕체"/>
      <family val="1"/>
      <charset val="129"/>
    </font>
    <font>
      <b/>
      <sz val="12"/>
      <name val="바탕체"/>
      <family val="1"/>
      <charset val="129"/>
    </font>
    <font>
      <sz val="10"/>
      <name val="바탕체"/>
      <family val="1"/>
      <charset val="129"/>
    </font>
    <font>
      <sz val="10"/>
      <color indexed="8"/>
      <name val="바탕체"/>
      <family val="1"/>
      <charset val="129"/>
    </font>
    <font>
      <b/>
      <sz val="10"/>
      <name val="바탕체"/>
      <family val="1"/>
      <charset val="129"/>
    </font>
    <font>
      <sz val="10"/>
      <color theme="1"/>
      <name val="바탕체"/>
      <family val="1"/>
      <charset val="129"/>
    </font>
    <font>
      <b/>
      <sz val="10"/>
      <name val="바탕"/>
      <family val="1"/>
      <charset val="129"/>
    </font>
    <font>
      <sz val="10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51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4">
    <xf numFmtId="0" fontId="0" fillId="0" borderId="0" xfId="0"/>
    <xf numFmtId="0" fontId="7" fillId="0" borderId="0" xfId="12" applyFont="1">
      <alignment vertical="center"/>
    </xf>
    <xf numFmtId="0" fontId="6" fillId="0" borderId="0" xfId="12" applyFont="1">
      <alignment vertical="center"/>
    </xf>
    <xf numFmtId="0" fontId="4" fillId="0" borderId="0" xfId="16" applyFont="1" applyAlignment="1">
      <alignment horizontal="center" vertical="center"/>
    </xf>
    <xf numFmtId="0" fontId="4" fillId="0" borderId="0" xfId="16" applyFont="1" applyAlignment="1">
      <alignment horizontal="left" vertical="center" shrinkToFit="1"/>
    </xf>
    <xf numFmtId="0" fontId="4" fillId="0" borderId="0" xfId="16" applyFont="1" applyAlignment="1">
      <alignment vertical="center"/>
    </xf>
    <xf numFmtId="0" fontId="2" fillId="0" borderId="0" xfId="16" applyAlignment="1">
      <alignment shrinkToFit="1"/>
    </xf>
    <xf numFmtId="41" fontId="4" fillId="0" borderId="1" xfId="1" applyFont="1" applyBorder="1" applyAlignment="1">
      <alignment vertical="center"/>
    </xf>
    <xf numFmtId="41" fontId="7" fillId="0" borderId="0" xfId="12" applyNumberFormat="1" applyFont="1">
      <alignment vertical="center"/>
    </xf>
    <xf numFmtId="41" fontId="4" fillId="0" borderId="0" xfId="1" applyFont="1" applyAlignment="1">
      <alignment vertical="center"/>
    </xf>
    <xf numFmtId="0" fontId="7" fillId="0" borderId="0" xfId="16" applyFont="1" applyAlignment="1">
      <alignment shrinkToFit="1"/>
    </xf>
    <xf numFmtId="0" fontId="14" fillId="0" borderId="1" xfId="16" applyFont="1" applyBorder="1" applyAlignment="1">
      <alignment vertical="center"/>
    </xf>
    <xf numFmtId="0" fontId="14" fillId="0" borderId="0" xfId="16" applyFont="1" applyAlignment="1">
      <alignment vertical="center"/>
    </xf>
    <xf numFmtId="176" fontId="14" fillId="0" borderId="1" xfId="16" applyNumberFormat="1" applyFont="1" applyBorder="1" applyAlignment="1">
      <alignment horizontal="right" vertical="center" shrinkToFit="1"/>
    </xf>
    <xf numFmtId="41" fontId="14" fillId="0" borderId="1" xfId="1" applyFont="1" applyBorder="1" applyAlignment="1">
      <alignment vertical="center"/>
    </xf>
    <xf numFmtId="0" fontId="14" fillId="0" borderId="0" xfId="16" applyFont="1" applyAlignment="1">
      <alignment horizontal="center" vertical="center"/>
    </xf>
    <xf numFmtId="0" fontId="14" fillId="0" borderId="0" xfId="16" applyFont="1" applyAlignment="1">
      <alignment horizontal="left" vertical="center" shrinkToFit="1"/>
    </xf>
    <xf numFmtId="41" fontId="14" fillId="0" borderId="1" xfId="1" applyFont="1" applyBorder="1" applyAlignment="1">
      <alignment horizontal="right" vertical="center" shrinkToFit="1"/>
    </xf>
    <xf numFmtId="41" fontId="14" fillId="0" borderId="1" xfId="1" applyFont="1" applyBorder="1" applyAlignment="1">
      <alignment vertical="center" shrinkToFit="1"/>
    </xf>
    <xf numFmtId="179" fontId="14" fillId="0" borderId="0" xfId="16" applyNumberFormat="1" applyFont="1" applyAlignment="1">
      <alignment vertical="center"/>
    </xf>
    <xf numFmtId="0" fontId="14" fillId="0" borderId="1" xfId="1" applyNumberFormat="1" applyFont="1" applyBorder="1" applyAlignment="1">
      <alignment vertical="center" shrinkToFit="1"/>
    </xf>
    <xf numFmtId="0" fontId="14" fillId="0" borderId="1" xfId="16" applyFont="1" applyBorder="1" applyAlignment="1">
      <alignment horizontal="left" vertical="center" wrapText="1" shrinkToFit="1"/>
    </xf>
    <xf numFmtId="176" fontId="14" fillId="0" borderId="1" xfId="0" applyNumberFormat="1" applyFont="1" applyBorder="1" applyAlignment="1">
      <alignment vertical="center"/>
    </xf>
    <xf numFmtId="41" fontId="14" fillId="0" borderId="0" xfId="1" applyFont="1" applyAlignment="1">
      <alignment vertical="center"/>
    </xf>
    <xf numFmtId="0" fontId="14" fillId="0" borderId="1" xfId="16" applyFont="1" applyBorder="1" applyAlignment="1">
      <alignment vertical="center" shrinkToFit="1"/>
    </xf>
    <xf numFmtId="41" fontId="14" fillId="0" borderId="1" xfId="1" applyFont="1" applyBorder="1" applyAlignment="1">
      <alignment horizontal="right" vertical="center"/>
    </xf>
    <xf numFmtId="179" fontId="7" fillId="0" borderId="0" xfId="16" applyNumberFormat="1" applyFont="1" applyAlignment="1">
      <alignment shrinkToFit="1"/>
    </xf>
    <xf numFmtId="41" fontId="15" fillId="0" borderId="1" xfId="1" applyFont="1" applyBorder="1" applyAlignment="1">
      <alignment horizontal="right" vertical="center"/>
    </xf>
    <xf numFmtId="41" fontId="14" fillId="0" borderId="2" xfId="1" applyFont="1" applyBorder="1" applyAlignment="1">
      <alignment horizontal="right" vertical="center" shrinkToFit="1"/>
    </xf>
    <xf numFmtId="0" fontId="15" fillId="0" borderId="1" xfId="0" applyFont="1" applyBorder="1" applyAlignment="1">
      <alignment vertical="center" wrapText="1"/>
    </xf>
    <xf numFmtId="0" fontId="14" fillId="0" borderId="1" xfId="12" applyFont="1" applyBorder="1">
      <alignment vertical="center"/>
    </xf>
    <xf numFmtId="0" fontId="14" fillId="0" borderId="1" xfId="16" applyFont="1" applyBorder="1" applyAlignment="1">
      <alignment shrinkToFit="1"/>
    </xf>
    <xf numFmtId="0" fontId="14" fillId="0" borderId="1" xfId="12" applyFont="1" applyBorder="1" applyAlignment="1">
      <alignment vertical="center" shrinkToFit="1"/>
    </xf>
    <xf numFmtId="0" fontId="14" fillId="0" borderId="0" xfId="16" applyFont="1" applyBorder="1" applyAlignment="1">
      <alignment horizontal="center" vertical="center"/>
    </xf>
    <xf numFmtId="0" fontId="14" fillId="0" borderId="0" xfId="16" applyFont="1" applyBorder="1" applyAlignment="1">
      <alignment horizontal="left" vertical="center" shrinkToFit="1"/>
    </xf>
    <xf numFmtId="0" fontId="14" fillId="0" borderId="0" xfId="16" applyFont="1" applyBorder="1" applyAlignment="1">
      <alignment vertical="center"/>
    </xf>
    <xf numFmtId="41" fontId="14" fillId="0" borderId="0" xfId="1" applyFont="1" applyBorder="1" applyAlignment="1">
      <alignment horizontal="right" vertical="center" shrinkToFit="1"/>
    </xf>
    <xf numFmtId="179" fontId="14" fillId="0" borderId="0" xfId="16" applyNumberFormat="1" applyFont="1" applyBorder="1" applyAlignment="1">
      <alignment horizontal="right" vertical="center" shrinkToFit="1"/>
    </xf>
    <xf numFmtId="41" fontId="14" fillId="0" borderId="1" xfId="1" applyFont="1" applyFill="1" applyBorder="1" applyAlignment="1">
      <alignment vertical="center"/>
    </xf>
    <xf numFmtId="41" fontId="14" fillId="0" borderId="1" xfId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41" fontId="14" fillId="0" borderId="1" xfId="1" applyFont="1" applyFill="1" applyBorder="1" applyAlignment="1">
      <alignment horizontal="right" vertical="center" shrinkToFit="1"/>
    </xf>
    <xf numFmtId="41" fontId="4" fillId="0" borderId="0" xfId="16" applyNumberFormat="1" applyFont="1" applyAlignment="1">
      <alignment vertical="center"/>
    </xf>
    <xf numFmtId="0" fontId="15" fillId="0" borderId="3" xfId="0" applyFont="1" applyBorder="1" applyAlignment="1">
      <alignment horizontal="left" vertical="center" wrapText="1"/>
    </xf>
    <xf numFmtId="0" fontId="14" fillId="0" borderId="3" xfId="16" applyFont="1" applyBorder="1" applyAlignment="1">
      <alignment horizontal="left" vertical="center" shrinkToFit="1"/>
    </xf>
    <xf numFmtId="0" fontId="14" fillId="0" borderId="5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/>
    </xf>
    <xf numFmtId="0" fontId="14" fillId="0" borderId="3" xfId="16" applyFont="1" applyBorder="1" applyAlignment="1">
      <alignment vertical="center"/>
    </xf>
    <xf numFmtId="0" fontId="14" fillId="0" borderId="1" xfId="16" applyFont="1" applyBorder="1" applyAlignment="1">
      <alignment horizontal="left" vertical="center" shrinkToFit="1"/>
    </xf>
    <xf numFmtId="0" fontId="14" fillId="0" borderId="6" xfId="16" applyFont="1" applyBorder="1" applyAlignment="1">
      <alignment horizontal="center" vertical="center"/>
    </xf>
    <xf numFmtId="0" fontId="14" fillId="0" borderId="7" xfId="16" applyFont="1" applyBorder="1" applyAlignment="1">
      <alignment horizontal="center" vertical="center"/>
    </xf>
    <xf numFmtId="0" fontId="14" fillId="0" borderId="7" xfId="16" applyFont="1" applyBorder="1" applyAlignment="1">
      <alignment horizontal="center" vertical="center" shrinkToFit="1"/>
    </xf>
    <xf numFmtId="0" fontId="14" fillId="0" borderId="8" xfId="16" applyFont="1" applyBorder="1" applyAlignment="1">
      <alignment horizontal="center" vertical="center" wrapText="1" shrinkToFit="1"/>
    </xf>
    <xf numFmtId="0" fontId="14" fillId="0" borderId="8" xfId="16" applyFont="1" applyBorder="1" applyAlignment="1">
      <alignment horizontal="center" vertical="center" shrinkToFit="1"/>
    </xf>
    <xf numFmtId="0" fontId="14" fillId="0" borderId="9" xfId="16" applyFont="1" applyBorder="1" applyAlignment="1">
      <alignment horizontal="center" vertical="center" shrinkToFit="1"/>
    </xf>
    <xf numFmtId="41" fontId="14" fillId="0" borderId="11" xfId="1" applyFont="1" applyBorder="1" applyAlignment="1">
      <alignment horizontal="right" vertical="center" shrinkToFit="1"/>
    </xf>
    <xf numFmtId="0" fontId="14" fillId="0" borderId="10" xfId="16" applyFont="1" applyBorder="1" applyAlignment="1">
      <alignment horizontal="left" vertical="center"/>
    </xf>
    <xf numFmtId="0" fontId="15" fillId="0" borderId="10" xfId="0" applyFont="1" applyBorder="1" applyAlignment="1">
      <alignment vertical="center" wrapText="1"/>
    </xf>
    <xf numFmtId="0" fontId="14" fillId="0" borderId="10" xfId="16" applyFont="1" applyBorder="1" applyAlignment="1">
      <alignment vertical="center"/>
    </xf>
    <xf numFmtId="0" fontId="14" fillId="0" borderId="12" xfId="16" applyFont="1" applyBorder="1" applyAlignment="1">
      <alignment vertical="center"/>
    </xf>
    <xf numFmtId="41" fontId="14" fillId="0" borderId="13" xfId="1" applyFont="1" applyBorder="1" applyAlignment="1">
      <alignment horizontal="right" vertical="center" shrinkToFit="1"/>
    </xf>
    <xf numFmtId="41" fontId="14" fillId="0" borderId="14" xfId="1" applyFont="1" applyBorder="1" applyAlignment="1">
      <alignment horizontal="right" vertical="center" shrinkToFit="1"/>
    </xf>
    <xf numFmtId="41" fontId="14" fillId="0" borderId="1" xfId="16" applyNumberFormat="1" applyFont="1" applyBorder="1" applyAlignment="1">
      <alignment vertical="center"/>
    </xf>
    <xf numFmtId="0" fontId="14" fillId="0" borderId="1" xfId="16" applyFont="1" applyBorder="1" applyAlignment="1">
      <alignment horizontal="left" vertical="center"/>
    </xf>
    <xf numFmtId="0" fontId="14" fillId="0" borderId="5" xfId="16" applyFont="1" applyBorder="1" applyAlignment="1">
      <alignment horizontal="left" vertical="center"/>
    </xf>
    <xf numFmtId="0" fontId="14" fillId="0" borderId="5" xfId="16" applyFont="1" applyBorder="1" applyAlignment="1">
      <alignment vertical="center"/>
    </xf>
    <xf numFmtId="0" fontId="14" fillId="0" borderId="1" xfId="16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wrapText="1"/>
    </xf>
    <xf numFmtId="41" fontId="14" fillId="0" borderId="12" xfId="1" applyFont="1" applyBorder="1" applyAlignment="1">
      <alignment vertical="center"/>
    </xf>
    <xf numFmtId="0" fontId="14" fillId="0" borderId="15" xfId="16" applyFont="1" applyBorder="1" applyAlignment="1">
      <alignment vertical="center"/>
    </xf>
    <xf numFmtId="0" fontId="7" fillId="0" borderId="17" xfId="12" applyFont="1" applyBorder="1">
      <alignment vertical="center"/>
    </xf>
    <xf numFmtId="41" fontId="14" fillId="0" borderId="12" xfId="1" applyFont="1" applyBorder="1" applyAlignment="1">
      <alignment horizontal="right" vertical="center" shrinkToFit="1"/>
    </xf>
    <xf numFmtId="176" fontId="14" fillId="0" borderId="10" xfId="0" applyNumberFormat="1" applyFont="1" applyBorder="1" applyAlignment="1">
      <alignment vertical="center"/>
    </xf>
    <xf numFmtId="176" fontId="14" fillId="0" borderId="10" xfId="16" applyNumberFormat="1" applyFont="1" applyBorder="1" applyAlignment="1">
      <alignment horizontal="right" vertical="center" shrinkToFit="1"/>
    </xf>
    <xf numFmtId="0" fontId="14" fillId="0" borderId="15" xfId="16" applyFont="1" applyBorder="1" applyAlignment="1">
      <alignment horizontal="left" vertical="center"/>
    </xf>
    <xf numFmtId="0" fontId="14" fillId="0" borderId="12" xfId="16" applyFont="1" applyBorder="1" applyAlignment="1">
      <alignment horizontal="left" vertical="center"/>
    </xf>
    <xf numFmtId="0" fontId="14" fillId="0" borderId="12" xfId="16" applyFont="1" applyBorder="1" applyAlignment="1">
      <alignment horizontal="left" vertical="center" shrinkToFit="1"/>
    </xf>
    <xf numFmtId="176" fontId="14" fillId="0" borderId="12" xfId="16" applyNumberFormat="1" applyFont="1" applyBorder="1" applyAlignment="1">
      <alignment horizontal="right" vertical="center" shrinkToFit="1"/>
    </xf>
    <xf numFmtId="41" fontId="14" fillId="0" borderId="12" xfId="1" applyFont="1" applyBorder="1" applyAlignment="1">
      <alignment vertical="center" shrinkToFit="1"/>
    </xf>
    <xf numFmtId="0" fontId="14" fillId="0" borderId="12" xfId="1" applyNumberFormat="1" applyFont="1" applyBorder="1" applyAlignment="1">
      <alignment vertical="center" shrinkToFit="1"/>
    </xf>
    <xf numFmtId="0" fontId="14" fillId="0" borderId="19" xfId="16" applyFont="1" applyBorder="1" applyAlignment="1">
      <alignment horizontal="left" vertical="center"/>
    </xf>
    <xf numFmtId="0" fontId="14" fillId="0" borderId="0" xfId="16" applyFont="1" applyBorder="1" applyAlignment="1">
      <alignment horizontal="left" vertical="center"/>
    </xf>
    <xf numFmtId="176" fontId="14" fillId="0" borderId="0" xfId="16" applyNumberFormat="1" applyFont="1" applyBorder="1" applyAlignment="1">
      <alignment horizontal="right" vertical="center" shrinkToFit="1"/>
    </xf>
    <xf numFmtId="0" fontId="7" fillId="0" borderId="0" xfId="12" applyFont="1" applyBorder="1">
      <alignment vertical="center"/>
    </xf>
    <xf numFmtId="0" fontId="7" fillId="0" borderId="10" xfId="16" applyFont="1" applyBorder="1" applyAlignment="1">
      <alignment shrinkToFit="1"/>
    </xf>
    <xf numFmtId="0" fontId="7" fillId="0" borderId="1" xfId="16" applyFont="1" applyBorder="1" applyAlignment="1">
      <alignment shrinkToFit="1"/>
    </xf>
    <xf numFmtId="0" fontId="14" fillId="0" borderId="0" xfId="0" applyFont="1" applyBorder="1" applyAlignment="1">
      <alignment horizontal="left" vertical="center"/>
    </xf>
    <xf numFmtId="0" fontId="6" fillId="0" borderId="0" xfId="14" applyFont="1" applyBorder="1">
      <alignment vertical="center"/>
    </xf>
    <xf numFmtId="0" fontId="6" fillId="0" borderId="0" xfId="17" applyFont="1" applyBorder="1" applyAlignment="1">
      <alignment horizontal="left" vertical="center"/>
    </xf>
    <xf numFmtId="176" fontId="6" fillId="0" borderId="0" xfId="17" applyNumberFormat="1" applyFont="1" applyBorder="1" applyAlignment="1">
      <alignment horizontal="left" vertical="center"/>
    </xf>
    <xf numFmtId="41" fontId="14" fillId="0" borderId="21" xfId="1" applyFont="1" applyBorder="1" applyAlignment="1">
      <alignment horizontal="right" vertical="center" shrinkToFit="1"/>
    </xf>
    <xf numFmtId="0" fontId="14" fillId="0" borderId="0" xfId="1" applyNumberFormat="1" applyFont="1" applyBorder="1" applyAlignment="1">
      <alignment vertical="center" shrinkToFit="1"/>
    </xf>
    <xf numFmtId="41" fontId="14" fillId="0" borderId="0" xfId="1" applyFont="1" applyBorder="1" applyAlignment="1">
      <alignment vertical="center" shrinkToFit="1"/>
    </xf>
    <xf numFmtId="0" fontId="7" fillId="0" borderId="0" xfId="0" applyFont="1" applyBorder="1" applyAlignment="1">
      <alignment horizontal="left"/>
    </xf>
    <xf numFmtId="0" fontId="6" fillId="0" borderId="0" xfId="15" applyFont="1" applyBorder="1" applyAlignment="1">
      <alignment horizontal="left" vertical="center"/>
    </xf>
    <xf numFmtId="0" fontId="14" fillId="0" borderId="0" xfId="11" applyFont="1" applyBorder="1">
      <alignment vertical="center"/>
    </xf>
    <xf numFmtId="176" fontId="14" fillId="0" borderId="0" xfId="0" applyNumberFormat="1" applyFont="1" applyBorder="1" applyAlignment="1">
      <alignment horizontal="center" vertical="center"/>
    </xf>
    <xf numFmtId="41" fontId="14" fillId="0" borderId="0" xfId="0" applyNumberFormat="1" applyFont="1" applyBorder="1" applyAlignment="1">
      <alignment horizontal="center" vertical="center"/>
    </xf>
    <xf numFmtId="0" fontId="6" fillId="0" borderId="0" xfId="13" applyFont="1" applyBorder="1" applyAlignment="1">
      <alignment horizontal="center" vertical="center" shrinkToFit="1"/>
    </xf>
    <xf numFmtId="176" fontId="14" fillId="0" borderId="23" xfId="16" applyNumberFormat="1" applyFont="1" applyBorder="1" applyAlignment="1">
      <alignment horizontal="right" vertical="center" shrinkToFit="1"/>
    </xf>
    <xf numFmtId="0" fontId="14" fillId="0" borderId="23" xfId="16" applyFont="1" applyBorder="1" applyAlignment="1">
      <alignment vertical="center"/>
    </xf>
    <xf numFmtId="41" fontId="14" fillId="0" borderId="9" xfId="1" applyFont="1" applyBorder="1" applyAlignment="1">
      <alignment horizontal="center" vertical="center" shrinkToFit="1"/>
    </xf>
    <xf numFmtId="0" fontId="2" fillId="0" borderId="18" xfId="16" applyBorder="1" applyAlignment="1">
      <alignment shrinkToFit="1"/>
    </xf>
    <xf numFmtId="0" fontId="2" fillId="0" borderId="0" xfId="16" applyBorder="1" applyAlignment="1">
      <alignment shrinkToFit="1"/>
    </xf>
    <xf numFmtId="0" fontId="4" fillId="0" borderId="0" xfId="16" applyFont="1" applyBorder="1" applyAlignment="1">
      <alignment vertical="center"/>
    </xf>
    <xf numFmtId="0" fontId="7" fillId="0" borderId="18" xfId="12" applyFont="1" applyBorder="1">
      <alignment vertical="center"/>
    </xf>
    <xf numFmtId="0" fontId="4" fillId="0" borderId="0" xfId="16" applyFont="1" applyBorder="1" applyAlignment="1">
      <alignment horizontal="center" vertical="center"/>
    </xf>
    <xf numFmtId="0" fontId="4" fillId="0" borderId="0" xfId="16" applyFont="1" applyBorder="1" applyAlignment="1">
      <alignment horizontal="left" vertical="center" shrinkToFit="1"/>
    </xf>
    <xf numFmtId="0" fontId="4" fillId="0" borderId="23" xfId="16" applyFont="1" applyBorder="1" applyAlignment="1">
      <alignment vertical="center"/>
    </xf>
    <xf numFmtId="0" fontId="4" fillId="0" borderId="10" xfId="16" applyFont="1" applyBorder="1" applyAlignment="1">
      <alignment vertical="center"/>
    </xf>
    <xf numFmtId="41" fontId="4" fillId="0" borderId="11" xfId="1" applyFont="1" applyBorder="1" applyAlignment="1">
      <alignment vertical="center"/>
    </xf>
    <xf numFmtId="41" fontId="4" fillId="0" borderId="12" xfId="1" applyFont="1" applyBorder="1" applyAlignment="1">
      <alignment vertical="center"/>
    </xf>
    <xf numFmtId="0" fontId="15" fillId="0" borderId="1" xfId="0" applyFont="1" applyBorder="1" applyAlignment="1">
      <alignment horizontal="left" vertical="center" shrinkToFit="1"/>
    </xf>
    <xf numFmtId="0" fontId="14" fillId="0" borderId="12" xfId="16" applyFont="1" applyBorder="1" applyAlignment="1">
      <alignment horizontal="left" vertical="center" wrapText="1" shrinkToFit="1"/>
    </xf>
    <xf numFmtId="0" fontId="14" fillId="0" borderId="0" xfId="13" applyFont="1" applyBorder="1" applyAlignment="1">
      <alignment horizontal="center" vertical="center" shrinkToFit="1"/>
    </xf>
    <xf numFmtId="0" fontId="14" fillId="0" borderId="23" xfId="13" applyFont="1" applyBorder="1" applyAlignment="1">
      <alignment horizontal="center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5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41" fontId="14" fillId="0" borderId="22" xfId="1" applyFont="1" applyBorder="1" applyAlignment="1">
      <alignment horizontal="right" vertical="center" shrinkToFit="1"/>
    </xf>
    <xf numFmtId="176" fontId="4" fillId="0" borderId="0" xfId="16" applyNumberFormat="1" applyFont="1" applyBorder="1" applyAlignment="1">
      <alignment horizontal="right" vertical="center" shrinkToFit="1"/>
    </xf>
    <xf numFmtId="176" fontId="10" fillId="0" borderId="0" xfId="16" applyNumberFormat="1" applyFont="1" applyBorder="1" applyAlignment="1">
      <alignment horizontal="right" vertical="center" shrinkToFit="1"/>
    </xf>
    <xf numFmtId="176" fontId="10" fillId="0" borderId="23" xfId="16" applyNumberFormat="1" applyFont="1" applyBorder="1" applyAlignment="1">
      <alignment horizontal="right" vertical="center" shrinkToFit="1"/>
    </xf>
    <xf numFmtId="176" fontId="4" fillId="0" borderId="23" xfId="16" applyNumberFormat="1" applyFont="1" applyBorder="1" applyAlignment="1">
      <alignment horizontal="right" vertical="center" shrinkToFit="1"/>
    </xf>
    <xf numFmtId="0" fontId="4" fillId="0" borderId="0" xfId="16" applyFont="1" applyBorder="1" applyAlignment="1">
      <alignment horizontal="left" vertical="center"/>
    </xf>
    <xf numFmtId="0" fontId="6" fillId="0" borderId="23" xfId="13" applyFont="1" applyBorder="1" applyAlignment="1">
      <alignment horizontal="center" vertical="center" shrinkToFit="1"/>
    </xf>
    <xf numFmtId="0" fontId="7" fillId="0" borderId="1" xfId="12" applyFont="1" applyBorder="1">
      <alignment vertical="center"/>
    </xf>
    <xf numFmtId="0" fontId="14" fillId="0" borderId="1" xfId="16" applyFont="1" applyBorder="1" applyAlignment="1">
      <alignment horizontal="left" vertical="center"/>
    </xf>
    <xf numFmtId="0" fontId="14" fillId="0" borderId="5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7" fillId="0" borderId="23" xfId="12" applyFont="1" applyBorder="1">
      <alignment vertical="center"/>
    </xf>
    <xf numFmtId="41" fontId="14" fillId="0" borderId="11" xfId="16" applyNumberFormat="1" applyFont="1" applyBorder="1" applyAlignment="1">
      <alignment vertical="center"/>
    </xf>
    <xf numFmtId="41" fontId="14" fillId="0" borderId="13" xfId="16" applyNumberFormat="1" applyFont="1" applyBorder="1" applyAlignment="1">
      <alignment vertical="center"/>
    </xf>
    <xf numFmtId="0" fontId="4" fillId="0" borderId="5" xfId="16" applyFont="1" applyBorder="1" applyAlignment="1">
      <alignment vertical="center"/>
    </xf>
    <xf numFmtId="0" fontId="7" fillId="0" borderId="5" xfId="12" applyFont="1" applyBorder="1">
      <alignment vertical="center"/>
    </xf>
    <xf numFmtId="0" fontId="14" fillId="0" borderId="1" xfId="16" applyFont="1" applyBorder="1" applyAlignment="1">
      <alignment horizontal="left" vertical="center"/>
    </xf>
    <xf numFmtId="0" fontId="14" fillId="0" borderId="5" xfId="16" applyFont="1" applyBorder="1" applyAlignment="1">
      <alignment horizontal="left" vertical="center"/>
    </xf>
    <xf numFmtId="0" fontId="14" fillId="0" borderId="5" xfId="16" applyFont="1" applyBorder="1" applyAlignment="1">
      <alignment vertical="center"/>
    </xf>
    <xf numFmtId="0" fontId="14" fillId="0" borderId="1" xfId="16" applyFont="1" applyBorder="1" applyAlignment="1">
      <alignment horizontal="left" vertical="center" shrinkToFit="1"/>
    </xf>
    <xf numFmtId="41" fontId="14" fillId="0" borderId="23" xfId="1" applyFont="1" applyBorder="1" applyAlignment="1">
      <alignment horizontal="right" vertical="center" shrinkToFit="1"/>
    </xf>
    <xf numFmtId="0" fontId="14" fillId="0" borderId="0" xfId="1" applyNumberFormat="1" applyFont="1" applyBorder="1" applyAlignment="1">
      <alignment horizontal="left" vertical="center" shrinkToFit="1"/>
    </xf>
    <xf numFmtId="179" fontId="14" fillId="0" borderId="22" xfId="16" applyNumberFormat="1" applyFont="1" applyBorder="1" applyAlignment="1">
      <alignment horizontal="right" vertical="center" shrinkToFit="1"/>
    </xf>
    <xf numFmtId="179" fontId="14" fillId="0" borderId="23" xfId="16" applyNumberFormat="1" applyFont="1" applyBorder="1" applyAlignment="1">
      <alignment horizontal="right" vertical="center" shrinkToFit="1"/>
    </xf>
    <xf numFmtId="41" fontId="4" fillId="0" borderId="1" xfId="1" applyFont="1" applyFill="1" applyBorder="1" applyAlignment="1">
      <alignment vertical="center"/>
    </xf>
    <xf numFmtId="0" fontId="14" fillId="0" borderId="0" xfId="16" applyFont="1" applyBorder="1" applyAlignment="1">
      <alignment horizontal="left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41" fontId="17" fillId="0" borderId="11" xfId="1" applyFont="1" applyBorder="1" applyAlignment="1">
      <alignment horizontal="right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1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14" fillId="0" borderId="0" xfId="16" applyFont="1" applyBorder="1" applyAlignment="1">
      <alignment horizontal="left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1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41" fontId="14" fillId="0" borderId="12" xfId="1" applyFont="1" applyFill="1" applyBorder="1" applyAlignment="1">
      <alignment horizontal="right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10" xfId="16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16" applyFont="1" applyBorder="1" applyAlignment="1">
      <alignment horizontal="left" vertical="center" shrinkToFit="1"/>
    </xf>
    <xf numFmtId="0" fontId="14" fillId="0" borderId="1" xfId="16" applyFont="1" applyBorder="1" applyAlignment="1">
      <alignment horizontal="left" vertical="center"/>
    </xf>
    <xf numFmtId="0" fontId="14" fillId="0" borderId="5" xfId="16" applyFont="1" applyBorder="1" applyAlignment="1">
      <alignment horizontal="left" vertical="center"/>
    </xf>
    <xf numFmtId="0" fontId="14" fillId="0" borderId="3" xfId="16" applyFont="1" applyBorder="1" applyAlignment="1">
      <alignment vertical="center" shrinkToFit="1"/>
    </xf>
    <xf numFmtId="0" fontId="14" fillId="0" borderId="5" xfId="16" applyFont="1" applyBorder="1" applyAlignment="1">
      <alignment vertical="center"/>
    </xf>
    <xf numFmtId="0" fontId="14" fillId="0" borderId="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14" fillId="0" borderId="15" xfId="16" applyFont="1" applyBorder="1" applyAlignment="1">
      <alignment vertical="center" shrinkToFit="1"/>
    </xf>
    <xf numFmtId="0" fontId="14" fillId="0" borderId="12" xfId="16" applyFont="1" applyBorder="1" applyAlignment="1">
      <alignment vertical="center" shrinkToFit="1"/>
    </xf>
    <xf numFmtId="41" fontId="14" fillId="0" borderId="0" xfId="16" applyNumberFormat="1" applyFont="1" applyBorder="1" applyAlignment="1">
      <alignment horizontal="right" vertical="center" shrinkToFit="1"/>
    </xf>
    <xf numFmtId="0" fontId="14" fillId="0" borderId="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41" fontId="14" fillId="0" borderId="19" xfId="1" applyFont="1" applyBorder="1" applyAlignment="1">
      <alignment vertical="center" shrinkToFit="1"/>
    </xf>
    <xf numFmtId="41" fontId="17" fillId="0" borderId="1" xfId="1" applyFont="1" applyBorder="1" applyAlignment="1">
      <alignment horizontal="right" vertical="center" shrinkToFit="1"/>
    </xf>
    <xf numFmtId="41" fontId="19" fillId="0" borderId="1" xfId="1" applyFont="1" applyBorder="1" applyAlignment="1">
      <alignment vertical="center" shrinkToFit="1"/>
    </xf>
    <xf numFmtId="41" fontId="19" fillId="0" borderId="0" xfId="1" applyFont="1" applyAlignment="1">
      <alignment vertical="center" shrinkToFit="1"/>
    </xf>
    <xf numFmtId="41" fontId="19" fillId="0" borderId="1" xfId="1" applyFont="1" applyFill="1" applyBorder="1" applyAlignment="1">
      <alignment vertical="center" shrinkToFit="1"/>
    </xf>
    <xf numFmtId="0" fontId="14" fillId="0" borderId="1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/>
    </xf>
    <xf numFmtId="0" fontId="16" fillId="0" borderId="10" xfId="16" applyFont="1" applyBorder="1" applyAlignment="1">
      <alignment horizontal="left" vertical="center"/>
    </xf>
    <xf numFmtId="0" fontId="14" fillId="0" borderId="1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/>
    </xf>
    <xf numFmtId="0" fontId="16" fillId="0" borderId="1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/>
    </xf>
    <xf numFmtId="0" fontId="14" fillId="0" borderId="5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14" fillId="0" borderId="24" xfId="16" applyFont="1" applyBorder="1" applyAlignment="1">
      <alignment vertical="center" shrinkToFit="1"/>
    </xf>
    <xf numFmtId="0" fontId="14" fillId="0" borderId="19" xfId="16" applyFont="1" applyBorder="1" applyAlignment="1">
      <alignment vertical="center" shrinkToFit="1"/>
    </xf>
    <xf numFmtId="0" fontId="14" fillId="0" borderId="5" xfId="16" applyFont="1" applyBorder="1" applyAlignment="1">
      <alignment horizontal="left" vertical="center"/>
    </xf>
    <xf numFmtId="0" fontId="14" fillId="0" borderId="5" xfId="16" applyFont="1" applyBorder="1" applyAlignment="1">
      <alignment horizontal="left" vertical="center"/>
    </xf>
    <xf numFmtId="0" fontId="14" fillId="0" borderId="3" xfId="16" applyFont="1" applyBorder="1" applyAlignment="1">
      <alignment horizontal="left" vertical="center"/>
    </xf>
    <xf numFmtId="0" fontId="14" fillId="0" borderId="10" xfId="16" applyFont="1" applyBorder="1" applyAlignment="1">
      <alignment horizontal="center" vertical="center"/>
    </xf>
    <xf numFmtId="0" fontId="14" fillId="0" borderId="1" xfId="16" applyFont="1" applyBorder="1" applyAlignment="1">
      <alignment horizontal="left" vertical="center"/>
    </xf>
    <xf numFmtId="0" fontId="16" fillId="0" borderId="10" xfId="16" applyFont="1" applyBorder="1" applyAlignment="1">
      <alignment horizontal="left" vertical="center"/>
    </xf>
    <xf numFmtId="0" fontId="14" fillId="0" borderId="1" xfId="16" applyFont="1" applyBorder="1" applyAlignment="1">
      <alignment horizontal="left" vertical="center" shrinkToFit="1"/>
    </xf>
    <xf numFmtId="0" fontId="14" fillId="0" borderId="10" xfId="16" applyFont="1" applyBorder="1" applyAlignment="1">
      <alignment horizontal="left" vertical="center"/>
    </xf>
    <xf numFmtId="0" fontId="14" fillId="0" borderId="21" xfId="16" applyFont="1" applyBorder="1" applyAlignment="1">
      <alignment horizontal="left" vertical="center"/>
    </xf>
    <xf numFmtId="0" fontId="14" fillId="0" borderId="0" xfId="16" applyFont="1" applyBorder="1" applyAlignment="1">
      <alignment horizontal="left" vertical="center"/>
    </xf>
    <xf numFmtId="41" fontId="14" fillId="0" borderId="21" xfId="16" applyNumberFormat="1" applyFont="1" applyBorder="1" applyAlignment="1">
      <alignment horizontal="right" vertical="center" shrinkToFit="1"/>
    </xf>
    <xf numFmtId="0" fontId="14" fillId="0" borderId="3" xfId="16" applyFont="1" applyBorder="1" applyAlignment="1">
      <alignment horizontal="left" vertical="center" shrinkToFit="1"/>
    </xf>
    <xf numFmtId="0" fontId="14" fillId="0" borderId="5" xfId="16" applyFont="1" applyBorder="1" applyAlignment="1">
      <alignment horizontal="left" vertical="center" shrinkToFit="1"/>
    </xf>
    <xf numFmtId="0" fontId="16" fillId="0" borderId="20" xfId="16" applyFont="1" applyBorder="1" applyAlignment="1">
      <alignment horizontal="left" vertical="center" shrinkToFit="1"/>
    </xf>
    <xf numFmtId="0" fontId="16" fillId="0" borderId="4" xfId="16" applyFont="1" applyBorder="1" applyAlignment="1">
      <alignment horizontal="left" vertical="center" shrinkToFit="1"/>
    </xf>
    <xf numFmtId="0" fontId="16" fillId="0" borderId="5" xfId="16" applyFont="1" applyBorder="1" applyAlignment="1">
      <alignment horizontal="left" vertical="center" shrinkToFit="1"/>
    </xf>
    <xf numFmtId="0" fontId="14" fillId="0" borderId="1" xfId="16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0" borderId="1" xfId="16" applyFont="1" applyBorder="1" applyAlignment="1">
      <alignment horizontal="left" vertical="center" shrinkToFit="1"/>
    </xf>
    <xf numFmtId="0" fontId="16" fillId="0" borderId="5" xfId="16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0" xfId="16" applyFont="1" applyBorder="1" applyAlignment="1">
      <alignment horizontal="left" vertical="center"/>
    </xf>
    <xf numFmtId="0" fontId="16" fillId="0" borderId="1" xfId="16" applyFont="1" applyBorder="1" applyAlignment="1">
      <alignment horizontal="left" vertical="center"/>
    </xf>
    <xf numFmtId="178" fontId="14" fillId="0" borderId="10" xfId="16" applyNumberFormat="1" applyFont="1" applyBorder="1" applyAlignment="1">
      <alignment horizontal="left" vertical="center" shrinkToFit="1"/>
    </xf>
    <xf numFmtId="178" fontId="14" fillId="0" borderId="1" xfId="0" applyNumberFormat="1" applyFont="1" applyBorder="1" applyAlignment="1">
      <alignment horizontal="left" vertical="center" shrinkToFit="1"/>
    </xf>
    <xf numFmtId="178" fontId="14" fillId="0" borderId="3" xfId="0" applyNumberFormat="1" applyFont="1" applyBorder="1" applyAlignment="1">
      <alignment horizontal="left" vertical="center" shrinkToFit="1"/>
    </xf>
    <xf numFmtId="0" fontId="14" fillId="0" borderId="3" xfId="16" applyFont="1" applyBorder="1" applyAlignment="1">
      <alignment vertical="center" shrinkToFit="1"/>
    </xf>
    <xf numFmtId="0" fontId="14" fillId="0" borderId="5" xfId="16" applyFont="1" applyBorder="1" applyAlignment="1">
      <alignment vertical="center" shrinkToFit="1"/>
    </xf>
    <xf numFmtId="0" fontId="14" fillId="0" borderId="10" xfId="16" applyFont="1" applyBorder="1" applyAlignment="1">
      <alignment horizontal="center" vertical="center"/>
    </xf>
    <xf numFmtId="0" fontId="14" fillId="0" borderId="1" xfId="16" applyFont="1" applyBorder="1" applyAlignment="1">
      <alignment horizontal="center" vertical="center"/>
    </xf>
    <xf numFmtId="0" fontId="14" fillId="0" borderId="3" xfId="16" applyFont="1" applyBorder="1" applyAlignment="1">
      <alignment horizontal="center" vertical="center"/>
    </xf>
    <xf numFmtId="0" fontId="14" fillId="0" borderId="5" xfId="16" applyFont="1" applyBorder="1" applyAlignment="1">
      <alignment horizontal="center" vertical="center"/>
    </xf>
    <xf numFmtId="0" fontId="16" fillId="0" borderId="16" xfId="16" applyFont="1" applyBorder="1" applyAlignment="1">
      <alignment horizontal="left" vertical="center"/>
    </xf>
    <xf numFmtId="0" fontId="16" fillId="0" borderId="2" xfId="16" applyFont="1" applyBorder="1" applyAlignment="1">
      <alignment horizontal="left" vertical="center"/>
    </xf>
    <xf numFmtId="0" fontId="14" fillId="0" borderId="3" xfId="16" applyFont="1" applyBorder="1" applyAlignment="1">
      <alignment horizontal="left" vertical="center"/>
    </xf>
    <xf numFmtId="0" fontId="14" fillId="0" borderId="5" xfId="16" applyFont="1" applyBorder="1" applyAlignment="1">
      <alignment horizontal="left" vertical="center"/>
    </xf>
    <xf numFmtId="0" fontId="14" fillId="0" borderId="1" xfId="16" applyFont="1" applyFill="1" applyBorder="1" applyAlignment="1">
      <alignment horizontal="left" vertical="center"/>
    </xf>
    <xf numFmtId="0" fontId="14" fillId="0" borderId="20" xfId="16" applyFont="1" applyBorder="1" applyAlignment="1">
      <alignment horizontal="left" vertical="center"/>
    </xf>
    <xf numFmtId="0" fontId="14" fillId="0" borderId="4" xfId="16" applyFont="1" applyBorder="1" applyAlignment="1">
      <alignment horizontal="left" vertical="center"/>
    </xf>
    <xf numFmtId="0" fontId="16" fillId="0" borderId="3" xfId="16" applyFont="1" applyBorder="1" applyAlignment="1">
      <alignment horizontal="left" vertical="center"/>
    </xf>
    <xf numFmtId="0" fontId="16" fillId="0" borderId="4" xfId="16" applyFont="1" applyBorder="1" applyAlignment="1">
      <alignment horizontal="left" vertical="center"/>
    </xf>
    <xf numFmtId="0" fontId="16" fillId="0" borderId="20" xfId="16" applyFont="1" applyBorder="1" applyAlignment="1">
      <alignment horizontal="left" vertical="center"/>
    </xf>
    <xf numFmtId="0" fontId="14" fillId="0" borderId="10" xfId="16" applyFont="1" applyBorder="1" applyAlignment="1">
      <alignment horizontal="left" vertical="center"/>
    </xf>
    <xf numFmtId="0" fontId="14" fillId="0" borderId="21" xfId="16" applyFont="1" applyBorder="1" applyAlignment="1">
      <alignment horizontal="left" vertical="center"/>
    </xf>
    <xf numFmtId="0" fontId="14" fillId="0" borderId="0" xfId="16" applyFont="1" applyBorder="1" applyAlignment="1">
      <alignment horizontal="left" vertical="center"/>
    </xf>
    <xf numFmtId="0" fontId="18" fillId="0" borderId="20" xfId="16" applyFont="1" applyBorder="1" applyAlignment="1">
      <alignment horizontal="left" vertical="center"/>
    </xf>
    <xf numFmtId="0" fontId="18" fillId="0" borderId="4" xfId="16" applyFont="1" applyBorder="1" applyAlignment="1">
      <alignment horizontal="left" vertical="center"/>
    </xf>
    <xf numFmtId="0" fontId="18" fillId="0" borderId="5" xfId="16" applyFont="1" applyBorder="1" applyAlignment="1">
      <alignment horizontal="left" vertical="center"/>
    </xf>
    <xf numFmtId="0" fontId="14" fillId="0" borderId="3" xfId="16" applyFont="1" applyBorder="1" applyAlignment="1">
      <alignment horizontal="center" vertical="center" shrinkToFit="1"/>
    </xf>
    <xf numFmtId="0" fontId="14" fillId="0" borderId="5" xfId="16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 wrapText="1"/>
    </xf>
    <xf numFmtId="0" fontId="14" fillId="0" borderId="21" xfId="16" applyFont="1" applyBorder="1" applyAlignment="1">
      <alignment vertical="center"/>
    </xf>
    <xf numFmtId="0" fontId="12" fillId="0" borderId="25" xfId="13" applyFont="1" applyBorder="1" applyAlignment="1">
      <alignment horizontal="center" vertical="center" wrapText="1"/>
    </xf>
    <xf numFmtId="0" fontId="12" fillId="0" borderId="26" xfId="13" applyFont="1" applyBorder="1" applyAlignment="1">
      <alignment horizontal="center" vertical="center"/>
    </xf>
    <xf numFmtId="0" fontId="12" fillId="0" borderId="27" xfId="13" applyFont="1" applyBorder="1" applyAlignment="1">
      <alignment horizontal="center" vertical="center"/>
    </xf>
    <xf numFmtId="0" fontId="6" fillId="0" borderId="28" xfId="13" applyFont="1" applyBorder="1" applyAlignment="1">
      <alignment horizontal="right" vertical="center" wrapText="1"/>
    </xf>
    <xf numFmtId="0" fontId="6" fillId="0" borderId="0" xfId="13" applyFont="1" applyBorder="1" applyAlignment="1">
      <alignment horizontal="right" vertical="center" wrapText="1"/>
    </xf>
    <xf numFmtId="0" fontId="6" fillId="0" borderId="29" xfId="13" applyFont="1" applyBorder="1" applyAlignment="1">
      <alignment horizontal="right" vertical="center" wrapText="1"/>
    </xf>
    <xf numFmtId="0" fontId="13" fillId="0" borderId="28" xfId="16" applyFont="1" applyBorder="1" applyAlignment="1">
      <alignment horizontal="left" vertical="center"/>
    </xf>
    <xf numFmtId="0" fontId="13" fillId="0" borderId="0" xfId="16" applyFont="1" applyBorder="1" applyAlignment="1">
      <alignment horizontal="center" vertical="center" shrinkToFit="1"/>
    </xf>
    <xf numFmtId="177" fontId="14" fillId="0" borderId="0" xfId="16" applyNumberFormat="1" applyFont="1" applyBorder="1" applyAlignment="1">
      <alignment horizontal="center" vertical="center" shrinkToFit="1"/>
    </xf>
    <xf numFmtId="176" fontId="14" fillId="0" borderId="0" xfId="16" applyNumberFormat="1" applyFont="1" applyBorder="1" applyAlignment="1">
      <alignment horizontal="center" vertical="center" shrinkToFit="1"/>
    </xf>
    <xf numFmtId="176" fontId="14" fillId="0" borderId="29" xfId="16" applyNumberFormat="1" applyFont="1" applyBorder="1" applyAlignment="1">
      <alignment horizontal="right" vertical="center" shrinkToFit="1"/>
    </xf>
    <xf numFmtId="0" fontId="14" fillId="0" borderId="30" xfId="16" applyFont="1" applyBorder="1" applyAlignment="1">
      <alignment horizontal="left" vertical="center"/>
    </xf>
    <xf numFmtId="0" fontId="14" fillId="0" borderId="31" xfId="16" applyFont="1" applyBorder="1" applyAlignment="1">
      <alignment vertical="center"/>
    </xf>
    <xf numFmtId="0" fontId="14" fillId="0" borderId="31" xfId="16" applyFont="1" applyBorder="1" applyAlignment="1">
      <alignment horizontal="left" vertical="center" shrinkToFit="1"/>
    </xf>
    <xf numFmtId="0" fontId="14" fillId="0" borderId="32" xfId="16" applyFont="1" applyBorder="1" applyAlignment="1">
      <alignment horizontal="right" vertical="center"/>
    </xf>
    <xf numFmtId="0" fontId="14" fillId="0" borderId="31" xfId="16" applyFont="1" applyBorder="1" applyAlignment="1">
      <alignment horizontal="right" vertical="center"/>
    </xf>
    <xf numFmtId="0" fontId="12" fillId="0" borderId="33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/>
    </xf>
    <xf numFmtId="0" fontId="12" fillId="0" borderId="35" xfId="13" applyFont="1" applyBorder="1" applyAlignment="1">
      <alignment horizontal="center" vertical="center"/>
    </xf>
    <xf numFmtId="41" fontId="14" fillId="0" borderId="31" xfId="1" applyFont="1" applyBorder="1" applyAlignment="1">
      <alignment vertical="center"/>
    </xf>
    <xf numFmtId="0" fontId="5" fillId="0" borderId="28" xfId="13" applyFont="1" applyBorder="1" applyAlignment="1">
      <alignment horizontal="right" vertical="center" wrapText="1"/>
    </xf>
    <xf numFmtId="0" fontId="5" fillId="0" borderId="0" xfId="13" applyFont="1" applyBorder="1" applyAlignment="1">
      <alignment horizontal="right" vertical="center" wrapText="1"/>
    </xf>
    <xf numFmtId="0" fontId="5" fillId="0" borderId="29" xfId="13" applyFont="1" applyBorder="1" applyAlignment="1">
      <alignment horizontal="right" vertical="center" wrapText="1"/>
    </xf>
    <xf numFmtId="0" fontId="8" fillId="0" borderId="28" xfId="16" applyFont="1" applyBorder="1" applyAlignment="1">
      <alignment horizontal="left" vertical="center"/>
    </xf>
    <xf numFmtId="0" fontId="8" fillId="0" borderId="0" xfId="16" applyFont="1" applyBorder="1" applyAlignment="1">
      <alignment horizontal="left" vertical="center"/>
    </xf>
    <xf numFmtId="177" fontId="4" fillId="0" borderId="0" xfId="16" applyNumberFormat="1" applyFont="1" applyBorder="1" applyAlignment="1">
      <alignment horizontal="center" vertical="center" shrinkToFit="1"/>
    </xf>
    <xf numFmtId="176" fontId="4" fillId="0" borderId="0" xfId="16" applyNumberFormat="1" applyFont="1" applyBorder="1" applyAlignment="1">
      <alignment horizontal="center" vertical="center" shrinkToFit="1"/>
    </xf>
    <xf numFmtId="0" fontId="4" fillId="0" borderId="0" xfId="16" applyFont="1" applyBorder="1" applyAlignment="1">
      <alignment horizontal="center" vertical="center" shrinkToFit="1"/>
    </xf>
    <xf numFmtId="41" fontId="4" fillId="0" borderId="0" xfId="1" applyFont="1" applyBorder="1" applyAlignment="1">
      <alignment horizontal="center" vertical="center" shrinkToFit="1"/>
    </xf>
    <xf numFmtId="0" fontId="4" fillId="0" borderId="29" xfId="16" applyFont="1" applyBorder="1" applyAlignment="1">
      <alignment horizontal="center" vertical="center" shrinkToFit="1"/>
    </xf>
    <xf numFmtId="0" fontId="4" fillId="0" borderId="30" xfId="16" applyFont="1" applyBorder="1" applyAlignment="1">
      <alignment horizontal="left" vertical="center"/>
    </xf>
    <xf numFmtId="0" fontId="4" fillId="0" borderId="31" xfId="16" applyFont="1" applyBorder="1" applyAlignment="1">
      <alignment vertical="center"/>
    </xf>
    <xf numFmtId="0" fontId="4" fillId="0" borderId="31" xfId="16" applyFont="1" applyBorder="1" applyAlignment="1">
      <alignment horizontal="left" vertical="center" shrinkToFit="1"/>
    </xf>
    <xf numFmtId="41" fontId="4" fillId="0" borderId="31" xfId="1" applyFont="1" applyBorder="1" applyAlignment="1">
      <alignment vertical="center"/>
    </xf>
    <xf numFmtId="0" fontId="4" fillId="0" borderId="32" xfId="16" applyFont="1" applyBorder="1" applyAlignment="1">
      <alignment horizontal="right" vertical="center"/>
    </xf>
    <xf numFmtId="0" fontId="13" fillId="0" borderId="28" xfId="16" applyFont="1" applyBorder="1" applyAlignment="1">
      <alignment horizontal="left" vertical="center"/>
    </xf>
    <xf numFmtId="0" fontId="13" fillId="0" borderId="0" xfId="16" applyFont="1" applyBorder="1" applyAlignment="1">
      <alignment horizontal="left" vertical="center"/>
    </xf>
    <xf numFmtId="0" fontId="14" fillId="0" borderId="0" xfId="16" applyFont="1" applyBorder="1" applyAlignment="1">
      <alignment horizontal="center" vertical="center" shrinkToFit="1"/>
    </xf>
    <xf numFmtId="0" fontId="14" fillId="0" borderId="29" xfId="16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36" xfId="16" applyFont="1" applyBorder="1" applyAlignment="1">
      <alignment horizontal="center" vertical="center"/>
    </xf>
    <xf numFmtId="41" fontId="4" fillId="0" borderId="29" xfId="1" applyFont="1" applyBorder="1" applyAlignment="1">
      <alignment horizontal="center" vertical="center" shrinkToFit="1"/>
    </xf>
    <xf numFmtId="41" fontId="4" fillId="0" borderId="32" xfId="1" applyFont="1" applyBorder="1" applyAlignment="1">
      <alignment horizontal="right" vertical="center"/>
    </xf>
    <xf numFmtId="0" fontId="4" fillId="0" borderId="37" xfId="16" applyFont="1" applyBorder="1" applyAlignment="1">
      <alignment horizontal="center" vertical="center"/>
    </xf>
  </cellXfs>
  <cellStyles count="51">
    <cellStyle name="백분율 2" xfId="2" xr:uid="{00000000-0005-0000-0000-000000000000}"/>
    <cellStyle name="백분율 2 2" xfId="38" xr:uid="{00000000-0005-0000-0000-000001000000}"/>
    <cellStyle name="백분율 2 3" xfId="22" xr:uid="{00000000-0005-0000-0000-000002000000}"/>
    <cellStyle name="쉼표 [0]" xfId="1" builtinId="6"/>
    <cellStyle name="쉼표 [0] 2" xfId="3" xr:uid="{00000000-0005-0000-0000-000004000000}"/>
    <cellStyle name="쉼표 [0] 2 2" xfId="4" xr:uid="{00000000-0005-0000-0000-000005000000}"/>
    <cellStyle name="쉼표 [0] 2 2 2" xfId="39" xr:uid="{00000000-0005-0000-0000-000006000000}"/>
    <cellStyle name="쉼표 [0] 2 2 3" xfId="23" xr:uid="{00000000-0005-0000-0000-000007000000}"/>
    <cellStyle name="쉼표 [0] 2 3" xfId="35" xr:uid="{00000000-0005-0000-0000-000008000000}"/>
    <cellStyle name="쉼표 [0] 2 4" xfId="19" xr:uid="{00000000-0005-0000-0000-000009000000}"/>
    <cellStyle name="쉼표 [0] 3" xfId="5" xr:uid="{00000000-0005-0000-0000-00000A000000}"/>
    <cellStyle name="쉼표 [0] 3 2" xfId="40" xr:uid="{00000000-0005-0000-0000-00000B000000}"/>
    <cellStyle name="쉼표 [0] 3 3" xfId="24" xr:uid="{00000000-0005-0000-0000-00000C000000}"/>
    <cellStyle name="쉼표 [0] 4" xfId="34" xr:uid="{00000000-0005-0000-0000-00000D000000}"/>
    <cellStyle name="통화 [0] 2" xfId="6" xr:uid="{00000000-0005-0000-0000-00000E000000}"/>
    <cellStyle name="표준" xfId="0" builtinId="0"/>
    <cellStyle name="표준 10" xfId="49" xr:uid="{00000000-0005-0000-0000-000010000000}"/>
    <cellStyle name="표준 11" xfId="50" xr:uid="{00000000-0005-0000-0000-000011000000}"/>
    <cellStyle name="표준 12" xfId="18" xr:uid="{00000000-0005-0000-0000-000012000000}"/>
    <cellStyle name="표준 2" xfId="7" xr:uid="{00000000-0005-0000-0000-000013000000}"/>
    <cellStyle name="표준 2 2" xfId="25" xr:uid="{00000000-0005-0000-0000-000014000000}"/>
    <cellStyle name="표준 2 2 2" xfId="41" xr:uid="{00000000-0005-0000-0000-000015000000}"/>
    <cellStyle name="표준 2 3" xfId="33" xr:uid="{00000000-0005-0000-0000-000016000000}"/>
    <cellStyle name="표준 2 4" xfId="36" xr:uid="{00000000-0005-0000-0000-000017000000}"/>
    <cellStyle name="표준 2 5" xfId="20" xr:uid="{00000000-0005-0000-0000-000018000000}"/>
    <cellStyle name="표준 3" xfId="8" xr:uid="{00000000-0005-0000-0000-000019000000}"/>
    <cellStyle name="표준 3 2" xfId="26" xr:uid="{00000000-0005-0000-0000-00001A000000}"/>
    <cellStyle name="표준 3 2 2" xfId="42" xr:uid="{00000000-0005-0000-0000-00001B000000}"/>
    <cellStyle name="표준 3 3" xfId="37" xr:uid="{00000000-0005-0000-0000-00001C000000}"/>
    <cellStyle name="표준 3 4" xfId="21" xr:uid="{00000000-0005-0000-0000-00001D000000}"/>
    <cellStyle name="표준 4" xfId="9" xr:uid="{00000000-0005-0000-0000-00001E000000}"/>
    <cellStyle name="표준 4 2" xfId="43" xr:uid="{00000000-0005-0000-0000-00001F000000}"/>
    <cellStyle name="표준 4 3" xfId="27" xr:uid="{00000000-0005-0000-0000-000020000000}"/>
    <cellStyle name="표준 5" xfId="10" xr:uid="{00000000-0005-0000-0000-000021000000}"/>
    <cellStyle name="표준 5 2" xfId="31" xr:uid="{00000000-0005-0000-0000-000022000000}"/>
    <cellStyle name="표준 5 2 2" xfId="47" xr:uid="{00000000-0005-0000-0000-000023000000}"/>
    <cellStyle name="표준 5 3" xfId="44" xr:uid="{00000000-0005-0000-0000-000024000000}"/>
    <cellStyle name="표준 5 4" xfId="28" xr:uid="{00000000-0005-0000-0000-000025000000}"/>
    <cellStyle name="표준 6" xfId="32" xr:uid="{00000000-0005-0000-0000-000026000000}"/>
    <cellStyle name="표준 7" xfId="29" xr:uid="{00000000-0005-0000-0000-000027000000}"/>
    <cellStyle name="표준 7 2" xfId="45" xr:uid="{00000000-0005-0000-0000-000028000000}"/>
    <cellStyle name="표준 8" xfId="48" xr:uid="{00000000-0005-0000-0000-000029000000}"/>
    <cellStyle name="표준 9" xfId="30" xr:uid="{00000000-0005-0000-0000-00002A000000}"/>
    <cellStyle name="표준 9 2" xfId="46" xr:uid="{00000000-0005-0000-0000-00002B000000}"/>
    <cellStyle name="표준_2004년예산서" xfId="11" xr:uid="{00000000-0005-0000-0000-00002C000000}"/>
    <cellStyle name="표준_2004년예산서_금오결산승인" xfId="12" xr:uid="{00000000-0005-0000-0000-00002D000000}"/>
    <cellStyle name="표준_2005년이사회결의 추경(지역)_금오결산승인" xfId="13" xr:uid="{00000000-0005-0000-0000-00002E000000}"/>
    <cellStyle name="표준_2006년 이사회결의(지역)" xfId="14" xr:uid="{00000000-0005-0000-0000-00002F000000}"/>
    <cellStyle name="표준_2006년 추경" xfId="15" xr:uid="{00000000-0005-0000-0000-000030000000}"/>
    <cellStyle name="표준_2006년 추경(1)" xfId="16" xr:uid="{00000000-0005-0000-0000-000031000000}"/>
    <cellStyle name="표준_2006년이사회결의(자활)" xfId="17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63"/>
  <sheetViews>
    <sheetView topLeftCell="A13" zoomScale="130" zoomScaleNormal="130" zoomScaleSheetLayoutView="115" workbookViewId="0">
      <selection activeCell="E23" sqref="E23"/>
    </sheetView>
  </sheetViews>
  <sheetFormatPr defaultRowHeight="12" x14ac:dyDescent="0.15"/>
  <cols>
    <col min="1" max="1" width="2.77734375" style="15" customWidth="1"/>
    <col min="2" max="2" width="3.44140625" style="15" customWidth="1"/>
    <col min="3" max="3" width="9.77734375" style="16" customWidth="1"/>
    <col min="4" max="4" width="11.5546875" style="12" bestFit="1" customWidth="1"/>
    <col min="5" max="5" width="13.21875" style="12" customWidth="1"/>
    <col min="6" max="6" width="8.77734375" style="12" customWidth="1"/>
    <col min="7" max="8" width="2.77734375" style="12" customWidth="1"/>
    <col min="9" max="9" width="19.77734375" style="12" customWidth="1"/>
    <col min="10" max="10" width="12" style="12" customWidth="1"/>
    <col min="11" max="11" width="11.44140625" style="12" customWidth="1"/>
    <col min="12" max="12" width="9.44140625" style="12" customWidth="1"/>
    <col min="13" max="16384" width="8.88671875" style="12"/>
  </cols>
  <sheetData>
    <row r="1" spans="1:13" s="1" customFormat="1" ht="21" customHeight="1" x14ac:dyDescent="0.15">
      <c r="A1" s="240" t="s">
        <v>233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2"/>
    </row>
    <row r="2" spans="1:13" s="2" customFormat="1" ht="25.5" customHeight="1" x14ac:dyDescent="0.15">
      <c r="A2" s="243" t="s">
        <v>124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5"/>
    </row>
    <row r="3" spans="1:13" s="10" customFormat="1" ht="14.25" x14ac:dyDescent="0.15">
      <c r="A3" s="275" t="s">
        <v>234</v>
      </c>
      <c r="B3" s="276"/>
      <c r="C3" s="276"/>
      <c r="D3" s="276"/>
      <c r="E3" s="248"/>
      <c r="F3" s="249"/>
      <c r="G3" s="277"/>
      <c r="H3" s="277"/>
      <c r="I3" s="277"/>
      <c r="J3" s="277"/>
      <c r="K3" s="277"/>
      <c r="L3" s="278"/>
    </row>
    <row r="4" spans="1:13" s="10" customFormat="1" ht="14.25" thickBot="1" x14ac:dyDescent="0.2">
      <c r="A4" s="251"/>
      <c r="B4" s="252"/>
      <c r="C4" s="253"/>
      <c r="D4" s="252"/>
      <c r="E4" s="252"/>
      <c r="F4" s="252"/>
      <c r="G4" s="252"/>
      <c r="H4" s="252"/>
      <c r="I4" s="252"/>
      <c r="J4" s="252"/>
      <c r="K4" s="252"/>
      <c r="L4" s="254" t="s">
        <v>56</v>
      </c>
    </row>
    <row r="5" spans="1:13" ht="35.25" customHeight="1" x14ac:dyDescent="0.15">
      <c r="A5" s="49" t="s">
        <v>0</v>
      </c>
      <c r="B5" s="50" t="s">
        <v>1</v>
      </c>
      <c r="C5" s="51" t="s">
        <v>2</v>
      </c>
      <c r="D5" s="52" t="s">
        <v>236</v>
      </c>
      <c r="E5" s="52" t="s">
        <v>237</v>
      </c>
      <c r="F5" s="53" t="s">
        <v>57</v>
      </c>
      <c r="G5" s="51" t="s">
        <v>0</v>
      </c>
      <c r="H5" s="51" t="s">
        <v>1</v>
      </c>
      <c r="I5" s="51" t="s">
        <v>2</v>
      </c>
      <c r="J5" s="52" t="s">
        <v>236</v>
      </c>
      <c r="K5" s="52" t="s">
        <v>239</v>
      </c>
      <c r="L5" s="54" t="s">
        <v>57</v>
      </c>
    </row>
    <row r="6" spans="1:13" s="1" customFormat="1" ht="28.5" customHeight="1" x14ac:dyDescent="0.15">
      <c r="A6" s="216" t="s">
        <v>58</v>
      </c>
      <c r="B6" s="217"/>
      <c r="C6" s="218"/>
      <c r="D6" s="17">
        <f>SUM(D7,D11,D15,D19,D22)</f>
        <v>394423939</v>
      </c>
      <c r="E6" s="17">
        <f>SUM(E7,E11,E15,E19,E22)</f>
        <v>0</v>
      </c>
      <c r="F6" s="17">
        <f t="shared" ref="F6:F18" si="0">E6-D6</f>
        <v>-394423939</v>
      </c>
      <c r="G6" s="219" t="s">
        <v>58</v>
      </c>
      <c r="H6" s="217"/>
      <c r="I6" s="217"/>
      <c r="J6" s="17">
        <f>SUM(J7,J24,J27,J30,J35,J38,J55)</f>
        <v>394423939</v>
      </c>
      <c r="K6" s="17">
        <f>SUM(K7,K24,K27,K30,K35,K38,K55)</f>
        <v>0</v>
      </c>
      <c r="L6" s="55">
        <f>K6-J6</f>
        <v>-394423939</v>
      </c>
    </row>
    <row r="7" spans="1:13" ht="28.5" customHeight="1" x14ac:dyDescent="0.15">
      <c r="A7" s="56" t="s">
        <v>59</v>
      </c>
      <c r="B7" s="46"/>
      <c r="C7" s="44"/>
      <c r="D7" s="17">
        <f>D8</f>
        <v>302584000</v>
      </c>
      <c r="E7" s="17">
        <f>SUM(E8)</f>
        <v>0</v>
      </c>
      <c r="F7" s="17">
        <f t="shared" si="0"/>
        <v>-302584000</v>
      </c>
      <c r="G7" s="207" t="s">
        <v>76</v>
      </c>
      <c r="H7" s="210"/>
      <c r="I7" s="210"/>
      <c r="J7" s="17">
        <f>SUM(J8,J15,J18)</f>
        <v>232802728</v>
      </c>
      <c r="K7" s="17">
        <f>SUM(K8,K15,K18)</f>
        <v>0</v>
      </c>
      <c r="L7" s="55">
        <f t="shared" ref="L7:L57" si="1">K7-J7</f>
        <v>-232802728</v>
      </c>
    </row>
    <row r="8" spans="1:13" ht="28.5" customHeight="1" x14ac:dyDescent="0.15">
      <c r="A8" s="56"/>
      <c r="B8" s="46" t="s">
        <v>59</v>
      </c>
      <c r="C8" s="44"/>
      <c r="D8" s="17">
        <f>SUM(D9,D10)</f>
        <v>302584000</v>
      </c>
      <c r="E8" s="17">
        <f>SUM(E9,E10)</f>
        <v>0</v>
      </c>
      <c r="F8" s="17">
        <f t="shared" si="0"/>
        <v>-302584000</v>
      </c>
      <c r="G8" s="45"/>
      <c r="H8" s="46" t="s">
        <v>60</v>
      </c>
      <c r="I8" s="48"/>
      <c r="J8" s="17">
        <f>SUM(J9:J14)</f>
        <v>220391628</v>
      </c>
      <c r="K8" s="17">
        <f>SUM(K9:K14)</f>
        <v>0</v>
      </c>
      <c r="L8" s="55">
        <f t="shared" si="1"/>
        <v>-220391628</v>
      </c>
    </row>
    <row r="9" spans="1:13" ht="28.5" customHeight="1" x14ac:dyDescent="0.15">
      <c r="A9" s="56"/>
      <c r="B9" s="46"/>
      <c r="C9" s="44" t="s">
        <v>59</v>
      </c>
      <c r="D9" s="17">
        <v>231284000</v>
      </c>
      <c r="E9" s="17">
        <v>0</v>
      </c>
      <c r="F9" s="17">
        <f>E9-D9</f>
        <v>-231284000</v>
      </c>
      <c r="G9" s="45"/>
      <c r="H9" s="46"/>
      <c r="I9" s="48" t="s">
        <v>62</v>
      </c>
      <c r="J9" s="17">
        <v>150693970</v>
      </c>
      <c r="K9" s="17">
        <v>0</v>
      </c>
      <c r="L9" s="55">
        <f t="shared" si="1"/>
        <v>-150693970</v>
      </c>
      <c r="M9" s="19"/>
    </row>
    <row r="10" spans="1:13" s="10" customFormat="1" ht="28.5" customHeight="1" x14ac:dyDescent="0.15">
      <c r="A10" s="56"/>
      <c r="B10" s="46"/>
      <c r="C10" s="43" t="s">
        <v>64</v>
      </c>
      <c r="D10" s="27">
        <v>71300000</v>
      </c>
      <c r="E10" s="27">
        <v>0</v>
      </c>
      <c r="F10" s="17">
        <f>E10-D10</f>
        <v>-71300000</v>
      </c>
      <c r="G10" s="45"/>
      <c r="H10" s="46"/>
      <c r="I10" s="48" t="s">
        <v>65</v>
      </c>
      <c r="J10" s="17">
        <v>16267458</v>
      </c>
      <c r="K10" s="17">
        <v>0</v>
      </c>
      <c r="L10" s="55">
        <f t="shared" si="1"/>
        <v>-16267458</v>
      </c>
      <c r="M10" s="26"/>
    </row>
    <row r="11" spans="1:13" s="10" customFormat="1" ht="28.5" customHeight="1" x14ac:dyDescent="0.15">
      <c r="A11" s="211" t="s">
        <v>66</v>
      </c>
      <c r="B11" s="212"/>
      <c r="C11" s="213"/>
      <c r="D11" s="17">
        <f>D12</f>
        <v>5966290</v>
      </c>
      <c r="E11" s="17">
        <f>SUM(E12)</f>
        <v>0</v>
      </c>
      <c r="F11" s="17">
        <f t="shared" si="0"/>
        <v>-5966290</v>
      </c>
      <c r="G11" s="45"/>
      <c r="H11" s="46"/>
      <c r="I11" s="48" t="s">
        <v>67</v>
      </c>
      <c r="J11" s="17">
        <v>15291710</v>
      </c>
      <c r="K11" s="17">
        <v>0</v>
      </c>
      <c r="L11" s="55">
        <f t="shared" si="1"/>
        <v>-15291710</v>
      </c>
      <c r="M11" s="26"/>
    </row>
    <row r="12" spans="1:13" s="10" customFormat="1" ht="28.5" customHeight="1" x14ac:dyDescent="0.15">
      <c r="A12" s="56"/>
      <c r="B12" s="46" t="s">
        <v>66</v>
      </c>
      <c r="C12" s="44"/>
      <c r="D12" s="17">
        <f>SUM(D13,D14)</f>
        <v>5966290</v>
      </c>
      <c r="E12" s="17">
        <f>SUM(E13,E14)</f>
        <v>0</v>
      </c>
      <c r="F12" s="17">
        <f t="shared" si="0"/>
        <v>-5966290</v>
      </c>
      <c r="G12" s="45"/>
      <c r="H12" s="46"/>
      <c r="I12" s="48" t="s">
        <v>68</v>
      </c>
      <c r="J12" s="17">
        <v>220000</v>
      </c>
      <c r="K12" s="17">
        <v>0</v>
      </c>
      <c r="L12" s="55">
        <f t="shared" si="1"/>
        <v>-220000</v>
      </c>
      <c r="M12" s="26"/>
    </row>
    <row r="13" spans="1:13" s="10" customFormat="1" ht="28.5" customHeight="1" x14ac:dyDescent="0.15">
      <c r="A13" s="56"/>
      <c r="B13" s="46"/>
      <c r="C13" s="44" t="s">
        <v>66</v>
      </c>
      <c r="D13" s="27">
        <v>5126290</v>
      </c>
      <c r="E13" s="27">
        <v>0</v>
      </c>
      <c r="F13" s="17">
        <f t="shared" si="0"/>
        <v>-5126290</v>
      </c>
      <c r="G13" s="135"/>
      <c r="H13" s="135"/>
      <c r="I13" s="48" t="s">
        <v>69</v>
      </c>
      <c r="J13" s="17">
        <v>36588490</v>
      </c>
      <c r="K13" s="17">
        <v>0</v>
      </c>
      <c r="L13" s="55">
        <f t="shared" si="1"/>
        <v>-36588490</v>
      </c>
      <c r="M13" s="26"/>
    </row>
    <row r="14" spans="1:13" s="10" customFormat="1" ht="28.5" customHeight="1" x14ac:dyDescent="0.15">
      <c r="A14" s="56"/>
      <c r="B14" s="46"/>
      <c r="C14" s="44" t="s">
        <v>70</v>
      </c>
      <c r="D14" s="27">
        <v>840000</v>
      </c>
      <c r="E14" s="27">
        <v>0</v>
      </c>
      <c r="F14" s="17">
        <f t="shared" si="0"/>
        <v>-840000</v>
      </c>
      <c r="G14" s="135"/>
      <c r="H14" s="135"/>
      <c r="I14" s="138" t="s">
        <v>82</v>
      </c>
      <c r="J14" s="17">
        <v>1330000</v>
      </c>
      <c r="K14" s="17">
        <v>0</v>
      </c>
      <c r="L14" s="55">
        <f t="shared" si="1"/>
        <v>-1330000</v>
      </c>
    </row>
    <row r="15" spans="1:13" s="10" customFormat="1" ht="28.5" customHeight="1" x14ac:dyDescent="0.15">
      <c r="A15" s="225" t="s">
        <v>71</v>
      </c>
      <c r="B15" s="226"/>
      <c r="C15" s="223"/>
      <c r="D15" s="27">
        <f>D16</f>
        <v>73568600</v>
      </c>
      <c r="E15" s="27">
        <f>SUM(E16)</f>
        <v>0</v>
      </c>
      <c r="F15" s="17">
        <f t="shared" si="0"/>
        <v>-73568600</v>
      </c>
      <c r="G15" s="11"/>
      <c r="H15" s="224" t="s">
        <v>88</v>
      </c>
      <c r="I15" s="224"/>
      <c r="J15" s="17">
        <f>SUM(J16,J17)</f>
        <v>8544290</v>
      </c>
      <c r="K15" s="17">
        <f>SUM(K16,K17)</f>
        <v>0</v>
      </c>
      <c r="L15" s="55">
        <f t="shared" si="1"/>
        <v>-8544290</v>
      </c>
    </row>
    <row r="16" spans="1:13" s="10" customFormat="1" ht="28.5" customHeight="1" x14ac:dyDescent="0.15">
      <c r="A16" s="57"/>
      <c r="B16" s="204" t="s">
        <v>71</v>
      </c>
      <c r="C16" s="205"/>
      <c r="D16" s="27">
        <f>SUM(D17,D18)</f>
        <v>73568600</v>
      </c>
      <c r="E16" s="27">
        <f>SUM(E17,E18)</f>
        <v>0</v>
      </c>
      <c r="F16" s="17">
        <f t="shared" si="0"/>
        <v>-73568600</v>
      </c>
      <c r="G16" s="45"/>
      <c r="H16" s="47"/>
      <c r="I16" s="48" t="s">
        <v>7</v>
      </c>
      <c r="J16" s="17">
        <v>3778000</v>
      </c>
      <c r="K16" s="17">
        <v>0</v>
      </c>
      <c r="L16" s="55">
        <f t="shared" si="1"/>
        <v>-3778000</v>
      </c>
    </row>
    <row r="17" spans="1:12" s="10" customFormat="1" ht="28.5" customHeight="1" x14ac:dyDescent="0.15">
      <c r="A17" s="194"/>
      <c r="B17" s="29"/>
      <c r="C17" s="279" t="s">
        <v>81</v>
      </c>
      <c r="D17" s="27">
        <v>0</v>
      </c>
      <c r="E17" s="27">
        <v>0</v>
      </c>
      <c r="F17" s="17">
        <f t="shared" si="0"/>
        <v>0</v>
      </c>
      <c r="G17" s="45"/>
      <c r="H17" s="46"/>
      <c r="I17" s="48" t="s">
        <v>98</v>
      </c>
      <c r="J17" s="17">
        <v>4766290</v>
      </c>
      <c r="K17" s="17">
        <v>0</v>
      </c>
      <c r="L17" s="55">
        <f t="shared" si="1"/>
        <v>-4766290</v>
      </c>
    </row>
    <row r="18" spans="1:12" ht="28.5" customHeight="1" x14ac:dyDescent="0.15">
      <c r="A18" s="194"/>
      <c r="B18" s="29"/>
      <c r="C18" s="279" t="s">
        <v>80</v>
      </c>
      <c r="D18" s="27">
        <v>73568600</v>
      </c>
      <c r="E18" s="27">
        <v>0</v>
      </c>
      <c r="F18" s="17">
        <f t="shared" si="0"/>
        <v>-73568600</v>
      </c>
      <c r="G18" s="116"/>
      <c r="H18" s="203" t="s">
        <v>47</v>
      </c>
      <c r="I18" s="203"/>
      <c r="J18" s="17">
        <f>SUM(J19:J23)</f>
        <v>3866810</v>
      </c>
      <c r="K18" s="17">
        <f>SUM(K19:K23)</f>
        <v>0</v>
      </c>
      <c r="L18" s="55">
        <f t="shared" si="1"/>
        <v>-3866810</v>
      </c>
    </row>
    <row r="19" spans="1:12" ht="28.5" customHeight="1" x14ac:dyDescent="0.15">
      <c r="A19" s="225" t="s">
        <v>34</v>
      </c>
      <c r="B19" s="226"/>
      <c r="C19" s="223"/>
      <c r="D19" s="17">
        <f>D20</f>
        <v>900000</v>
      </c>
      <c r="E19" s="17">
        <f>E20</f>
        <v>0</v>
      </c>
      <c r="F19" s="17">
        <f t="shared" ref="F19:F20" si="2">E19-D19</f>
        <v>-900000</v>
      </c>
      <c r="G19" s="116"/>
      <c r="H19" s="11"/>
      <c r="I19" s="30" t="s">
        <v>224</v>
      </c>
      <c r="J19" s="17">
        <v>370000</v>
      </c>
      <c r="K19" s="17">
        <v>0</v>
      </c>
      <c r="L19" s="55">
        <f>K19-J19</f>
        <v>-370000</v>
      </c>
    </row>
    <row r="20" spans="1:12" ht="28.5" customHeight="1" x14ac:dyDescent="0.15">
      <c r="A20" s="190"/>
      <c r="B20" s="206" t="s">
        <v>125</v>
      </c>
      <c r="C20" s="206"/>
      <c r="D20" s="25">
        <f>D21</f>
        <v>900000</v>
      </c>
      <c r="E20" s="25">
        <f>E21</f>
        <v>0</v>
      </c>
      <c r="F20" s="17">
        <f t="shared" si="2"/>
        <v>-900000</v>
      </c>
      <c r="G20" s="116"/>
      <c r="H20" s="11"/>
      <c r="I20" s="11" t="s">
        <v>126</v>
      </c>
      <c r="J20" s="62">
        <v>1933590</v>
      </c>
      <c r="K20" s="62">
        <v>0</v>
      </c>
      <c r="L20" s="55">
        <f t="shared" si="1"/>
        <v>-1933590</v>
      </c>
    </row>
    <row r="21" spans="1:12" ht="28.5" customHeight="1" x14ac:dyDescent="0.15">
      <c r="A21" s="190"/>
      <c r="B21" s="193"/>
      <c r="C21" s="11" t="s">
        <v>34</v>
      </c>
      <c r="D21" s="17">
        <v>900000</v>
      </c>
      <c r="E21" s="172">
        <v>0</v>
      </c>
      <c r="F21" s="17">
        <f t="shared" ref="F21:F24" si="3">E21-D21</f>
        <v>-900000</v>
      </c>
      <c r="G21" s="160"/>
      <c r="H21" s="11"/>
      <c r="I21" s="11" t="s">
        <v>177</v>
      </c>
      <c r="J21" s="62">
        <v>553220</v>
      </c>
      <c r="K21" s="62">
        <v>0</v>
      </c>
      <c r="L21" s="55">
        <f t="shared" si="1"/>
        <v>-553220</v>
      </c>
    </row>
    <row r="22" spans="1:12" ht="28.5" customHeight="1" x14ac:dyDescent="0.15">
      <c r="A22" s="225" t="s">
        <v>226</v>
      </c>
      <c r="B22" s="226"/>
      <c r="C22" s="223"/>
      <c r="D22" s="17">
        <f>D23</f>
        <v>11405049</v>
      </c>
      <c r="E22" s="17">
        <f>E23</f>
        <v>0</v>
      </c>
      <c r="F22" s="17"/>
      <c r="G22" s="182"/>
      <c r="H22" s="11"/>
      <c r="I22" s="11" t="s">
        <v>225</v>
      </c>
      <c r="J22" s="62">
        <v>1000000</v>
      </c>
      <c r="K22" s="62">
        <v>0</v>
      </c>
      <c r="L22" s="55">
        <f t="shared" si="1"/>
        <v>-1000000</v>
      </c>
    </row>
    <row r="23" spans="1:12" s="1" customFormat="1" ht="28.5" customHeight="1" x14ac:dyDescent="0.15">
      <c r="A23" s="194"/>
      <c r="B23" s="222" t="s">
        <v>226</v>
      </c>
      <c r="C23" s="223"/>
      <c r="D23" s="17">
        <f>D24</f>
        <v>11405049</v>
      </c>
      <c r="E23" s="17">
        <v>0</v>
      </c>
      <c r="F23" s="17">
        <f t="shared" si="3"/>
        <v>-11405049</v>
      </c>
      <c r="G23" s="116"/>
      <c r="H23" s="11"/>
      <c r="I23" s="118" t="s">
        <v>127</v>
      </c>
      <c r="J23" s="17">
        <v>10000</v>
      </c>
      <c r="K23" s="17">
        <v>0</v>
      </c>
      <c r="L23" s="55">
        <f t="shared" si="1"/>
        <v>-10000</v>
      </c>
    </row>
    <row r="24" spans="1:12" s="1" customFormat="1" ht="28.5" customHeight="1" thickBot="1" x14ac:dyDescent="0.2">
      <c r="A24" s="280"/>
      <c r="B24" s="185"/>
      <c r="C24" s="186" t="s">
        <v>227</v>
      </c>
      <c r="D24" s="71">
        <v>11405049</v>
      </c>
      <c r="E24" s="71">
        <v>0</v>
      </c>
      <c r="F24" s="71">
        <f t="shared" si="3"/>
        <v>-11405049</v>
      </c>
      <c r="G24" s="207" t="s">
        <v>94</v>
      </c>
      <c r="H24" s="210"/>
      <c r="I24" s="210"/>
      <c r="J24" s="17">
        <f>J25</f>
        <v>208005</v>
      </c>
      <c r="K24" s="17">
        <f>K25</f>
        <v>0</v>
      </c>
      <c r="L24" s="55">
        <f t="shared" si="1"/>
        <v>-208005</v>
      </c>
    </row>
    <row r="25" spans="1:12" s="1" customFormat="1" ht="28.5" customHeight="1" x14ac:dyDescent="0.15">
      <c r="A25" s="35"/>
      <c r="B25" s="83"/>
      <c r="C25" s="35"/>
      <c r="D25" s="36"/>
      <c r="E25" s="36"/>
      <c r="F25" s="119"/>
      <c r="G25" s="183"/>
      <c r="H25" s="203" t="s">
        <v>41</v>
      </c>
      <c r="I25" s="203"/>
      <c r="J25" s="17">
        <f>J26</f>
        <v>208005</v>
      </c>
      <c r="K25" s="17">
        <v>0</v>
      </c>
      <c r="L25" s="55">
        <f t="shared" si="1"/>
        <v>-208005</v>
      </c>
    </row>
    <row r="26" spans="1:12" s="1" customFormat="1" ht="28.5" customHeight="1" x14ac:dyDescent="0.15">
      <c r="A26" s="35"/>
      <c r="B26" s="83"/>
      <c r="C26" s="35"/>
      <c r="D26" s="36"/>
      <c r="E26" s="36"/>
      <c r="F26" s="139"/>
      <c r="G26" s="161"/>
      <c r="H26" s="30"/>
      <c r="I26" s="11" t="s">
        <v>41</v>
      </c>
      <c r="J26" s="17">
        <v>208005</v>
      </c>
      <c r="K26" s="17">
        <v>0</v>
      </c>
      <c r="L26" s="55">
        <f>K26-J26</f>
        <v>-208005</v>
      </c>
    </row>
    <row r="27" spans="1:12" ht="28.5" customHeight="1" x14ac:dyDescent="0.15">
      <c r="A27" s="164"/>
      <c r="B27" s="164"/>
      <c r="C27" s="151"/>
      <c r="D27" s="82"/>
      <c r="E27" s="82"/>
      <c r="F27" s="99"/>
      <c r="G27" s="207" t="s">
        <v>95</v>
      </c>
      <c r="H27" s="208"/>
      <c r="I27" s="208"/>
      <c r="J27" s="17">
        <f>J28</f>
        <v>2500000</v>
      </c>
      <c r="K27" s="17">
        <f>K28</f>
        <v>0</v>
      </c>
      <c r="L27" s="55">
        <f t="shared" si="1"/>
        <v>-2500000</v>
      </c>
    </row>
    <row r="28" spans="1:12" ht="28.5" customHeight="1" x14ac:dyDescent="0.15">
      <c r="A28" s="164"/>
      <c r="B28" s="164"/>
      <c r="C28" s="151"/>
      <c r="D28" s="82"/>
      <c r="E28" s="82"/>
      <c r="F28" s="99"/>
      <c r="G28" s="161"/>
      <c r="H28" s="222" t="s">
        <v>91</v>
      </c>
      <c r="I28" s="223"/>
      <c r="J28" s="17">
        <f>J29</f>
        <v>2500000</v>
      </c>
      <c r="K28" s="17">
        <f>K29</f>
        <v>0</v>
      </c>
      <c r="L28" s="55">
        <f t="shared" si="1"/>
        <v>-2500000</v>
      </c>
    </row>
    <row r="29" spans="1:12" ht="28.5" customHeight="1" x14ac:dyDescent="0.15">
      <c r="A29" s="81"/>
      <c r="B29" s="35"/>
      <c r="C29" s="34"/>
      <c r="D29" s="35"/>
      <c r="E29" s="35"/>
      <c r="F29" s="100"/>
      <c r="G29" s="161"/>
      <c r="H29" s="63"/>
      <c r="I29" s="66" t="s">
        <v>72</v>
      </c>
      <c r="J29" s="17">
        <v>2500000</v>
      </c>
      <c r="K29" s="17">
        <v>0</v>
      </c>
      <c r="L29" s="55">
        <f t="shared" si="1"/>
        <v>-2500000</v>
      </c>
    </row>
    <row r="30" spans="1:12" ht="28.5" customHeight="1" x14ac:dyDescent="0.15">
      <c r="A30" s="81"/>
      <c r="B30" s="35"/>
      <c r="C30" s="34"/>
      <c r="D30" s="35"/>
      <c r="E30" s="35"/>
      <c r="F30" s="35"/>
      <c r="G30" s="209" t="s">
        <v>96</v>
      </c>
      <c r="H30" s="210"/>
      <c r="I30" s="210"/>
      <c r="J30" s="17">
        <f>J31</f>
        <v>46048521</v>
      </c>
      <c r="K30" s="17">
        <f>K31</f>
        <v>0</v>
      </c>
      <c r="L30" s="55">
        <f t="shared" si="1"/>
        <v>-46048521</v>
      </c>
    </row>
    <row r="31" spans="1:12" ht="28.5" customHeight="1" x14ac:dyDescent="0.15">
      <c r="A31" s="33"/>
      <c r="B31" s="33"/>
      <c r="C31" s="34"/>
      <c r="D31" s="35"/>
      <c r="E31" s="35"/>
      <c r="F31" s="35"/>
      <c r="G31" s="58"/>
      <c r="H31" s="203" t="s">
        <v>53</v>
      </c>
      <c r="I31" s="203"/>
      <c r="J31" s="17">
        <f>SUM(J32,J33,J34)</f>
        <v>46048521</v>
      </c>
      <c r="K31" s="17">
        <f>SUM(K32:K34)</f>
        <v>0</v>
      </c>
      <c r="L31" s="55">
        <f t="shared" si="1"/>
        <v>-46048521</v>
      </c>
    </row>
    <row r="32" spans="1:12" ht="28.5" customHeight="1" x14ac:dyDescent="0.15">
      <c r="A32" s="81"/>
      <c r="B32" s="35"/>
      <c r="C32" s="34"/>
      <c r="D32" s="35"/>
      <c r="E32" s="35"/>
      <c r="F32" s="35"/>
      <c r="G32" s="56"/>
      <c r="H32" s="63"/>
      <c r="I32" s="66" t="s">
        <v>73</v>
      </c>
      <c r="J32" s="17">
        <v>10388600</v>
      </c>
      <c r="K32" s="17">
        <v>0</v>
      </c>
      <c r="L32" s="55">
        <f t="shared" si="1"/>
        <v>-10388600</v>
      </c>
    </row>
    <row r="33" spans="1:12" ht="28.5" customHeight="1" x14ac:dyDescent="0.15">
      <c r="A33" s="81"/>
      <c r="B33" s="35"/>
      <c r="C33" s="34"/>
      <c r="D33" s="35"/>
      <c r="E33" s="35"/>
      <c r="F33" s="35"/>
      <c r="G33" s="56"/>
      <c r="H33" s="63"/>
      <c r="I33" s="66" t="s">
        <v>75</v>
      </c>
      <c r="J33" s="17">
        <v>32070330</v>
      </c>
      <c r="K33" s="17">
        <v>0</v>
      </c>
      <c r="L33" s="55">
        <f t="shared" si="1"/>
        <v>-32070330</v>
      </c>
    </row>
    <row r="34" spans="1:12" ht="28.5" customHeight="1" x14ac:dyDescent="0.15">
      <c r="A34" s="33"/>
      <c r="B34" s="33"/>
      <c r="C34" s="34"/>
      <c r="D34" s="35"/>
      <c r="E34" s="35"/>
      <c r="F34" s="35"/>
      <c r="G34" s="56"/>
      <c r="H34" s="63"/>
      <c r="I34" s="66" t="s">
        <v>74</v>
      </c>
      <c r="J34" s="17">
        <v>3589591</v>
      </c>
      <c r="K34" s="17">
        <v>0</v>
      </c>
      <c r="L34" s="55">
        <f t="shared" si="1"/>
        <v>-3589591</v>
      </c>
    </row>
    <row r="35" spans="1:12" ht="28.5" customHeight="1" x14ac:dyDescent="0.15">
      <c r="A35" s="96"/>
      <c r="B35" s="96"/>
      <c r="C35" s="96"/>
      <c r="D35" s="97"/>
      <c r="E35" s="97"/>
      <c r="F35" s="97"/>
      <c r="G35" s="209" t="s">
        <v>19</v>
      </c>
      <c r="H35" s="210"/>
      <c r="I35" s="210"/>
      <c r="J35" s="14">
        <f>J36</f>
        <v>4564685</v>
      </c>
      <c r="K35" s="14">
        <f>K36</f>
        <v>0</v>
      </c>
      <c r="L35" s="55">
        <f>K35-J35</f>
        <v>-4564685</v>
      </c>
    </row>
    <row r="36" spans="1:12" ht="28.5" customHeight="1" x14ac:dyDescent="0.15">
      <c r="A36" s="96"/>
      <c r="B36" s="96"/>
      <c r="C36" s="96"/>
      <c r="D36" s="97"/>
      <c r="E36" s="97"/>
      <c r="F36" s="97"/>
      <c r="G36" s="58"/>
      <c r="H36" s="203" t="s">
        <v>19</v>
      </c>
      <c r="I36" s="203"/>
      <c r="J36" s="14">
        <f>J37</f>
        <v>4564685</v>
      </c>
      <c r="K36" s="14">
        <f>K37</f>
        <v>0</v>
      </c>
      <c r="L36" s="55">
        <f>K36-J36</f>
        <v>-4564685</v>
      </c>
    </row>
    <row r="37" spans="1:12" ht="28.5" customHeight="1" x14ac:dyDescent="0.15">
      <c r="A37" s="96"/>
      <c r="B37" s="96"/>
      <c r="C37" s="96"/>
      <c r="D37" s="97"/>
      <c r="E37" s="97"/>
      <c r="F37" s="97"/>
      <c r="G37" s="58"/>
      <c r="H37" s="11"/>
      <c r="I37" s="11" t="s">
        <v>19</v>
      </c>
      <c r="J37" s="14">
        <v>4564685</v>
      </c>
      <c r="K37" s="14">
        <v>0</v>
      </c>
      <c r="L37" s="55">
        <f>K37-J37</f>
        <v>-4564685</v>
      </c>
    </row>
    <row r="38" spans="1:12" ht="28.5" customHeight="1" x14ac:dyDescent="0.15">
      <c r="A38" s="96"/>
      <c r="B38" s="96"/>
      <c r="C38" s="96"/>
      <c r="D38" s="97"/>
      <c r="E38" s="97"/>
      <c r="F38" s="97"/>
      <c r="G38" s="220" t="s">
        <v>97</v>
      </c>
      <c r="H38" s="221"/>
      <c r="I38" s="221"/>
      <c r="J38" s="28">
        <f>SUM(J39,J44,J47,J49,J51,J53)</f>
        <v>71300000</v>
      </c>
      <c r="K38" s="28">
        <f>SUM(K39,K44,K47,K49,K51,K53)</f>
        <v>0</v>
      </c>
      <c r="L38" s="61">
        <f t="shared" si="1"/>
        <v>-71300000</v>
      </c>
    </row>
    <row r="39" spans="1:12" ht="28.5" customHeight="1" x14ac:dyDescent="0.15">
      <c r="A39" s="33"/>
      <c r="B39" s="33"/>
      <c r="C39" s="34"/>
      <c r="D39" s="35"/>
      <c r="E39" s="35"/>
      <c r="F39" s="35"/>
      <c r="G39" s="56"/>
      <c r="H39" s="203" t="s">
        <v>92</v>
      </c>
      <c r="I39" s="203"/>
      <c r="J39" s="17">
        <f>SUM(J40:J43)</f>
        <v>10000000</v>
      </c>
      <c r="K39" s="17">
        <f>SUM(K40:K43)</f>
        <v>0</v>
      </c>
      <c r="L39" s="55">
        <f t="shared" si="1"/>
        <v>-10000000</v>
      </c>
    </row>
    <row r="40" spans="1:12" ht="28.5" customHeight="1" x14ac:dyDescent="0.15">
      <c r="A40" s="33"/>
      <c r="B40" s="33"/>
      <c r="C40" s="151"/>
      <c r="D40" s="35"/>
      <c r="E40" s="35"/>
      <c r="F40" s="35"/>
      <c r="G40" s="179"/>
      <c r="H40" s="22"/>
      <c r="I40" s="22" t="s">
        <v>216</v>
      </c>
      <c r="J40" s="17">
        <v>8400000</v>
      </c>
      <c r="K40" s="17">
        <v>0</v>
      </c>
      <c r="L40" s="55">
        <f t="shared" si="1"/>
        <v>-8400000</v>
      </c>
    </row>
    <row r="41" spans="1:12" ht="28.5" customHeight="1" x14ac:dyDescent="0.15">
      <c r="A41" s="33"/>
      <c r="B41" s="33"/>
      <c r="C41" s="151"/>
      <c r="D41" s="35"/>
      <c r="E41" s="35"/>
      <c r="F41" s="35"/>
      <c r="G41" s="179"/>
      <c r="H41" s="22"/>
      <c r="I41" s="22" t="s">
        <v>217</v>
      </c>
      <c r="J41" s="17">
        <v>1577000</v>
      </c>
      <c r="K41" s="17">
        <v>0</v>
      </c>
      <c r="L41" s="55">
        <f t="shared" si="1"/>
        <v>-1577000</v>
      </c>
    </row>
    <row r="42" spans="1:12" ht="28.5" customHeight="1" x14ac:dyDescent="0.15">
      <c r="A42" s="33"/>
      <c r="B42" s="33"/>
      <c r="C42" s="151"/>
      <c r="D42" s="35"/>
      <c r="E42" s="35"/>
      <c r="F42" s="35"/>
      <c r="G42" s="179"/>
      <c r="H42" s="22"/>
      <c r="I42" s="22" t="s">
        <v>218</v>
      </c>
      <c r="J42" s="17">
        <v>0</v>
      </c>
      <c r="K42" s="17">
        <v>0</v>
      </c>
      <c r="L42" s="55">
        <f t="shared" si="1"/>
        <v>0</v>
      </c>
    </row>
    <row r="43" spans="1:12" ht="28.5" customHeight="1" x14ac:dyDescent="0.15">
      <c r="A43" s="33"/>
      <c r="B43" s="33"/>
      <c r="C43" s="151"/>
      <c r="D43" s="35"/>
      <c r="E43" s="35"/>
      <c r="F43" s="35"/>
      <c r="G43" s="179"/>
      <c r="H43" s="22"/>
      <c r="I43" s="22" t="s">
        <v>219</v>
      </c>
      <c r="J43" s="17">
        <v>23000</v>
      </c>
      <c r="K43" s="17">
        <v>0</v>
      </c>
      <c r="L43" s="55">
        <f t="shared" si="1"/>
        <v>-23000</v>
      </c>
    </row>
    <row r="44" spans="1:12" ht="28.5" customHeight="1" x14ac:dyDescent="0.15">
      <c r="A44" s="33"/>
      <c r="B44" s="33"/>
      <c r="C44" s="34"/>
      <c r="D44" s="35"/>
      <c r="E44" s="35"/>
      <c r="F44" s="35"/>
      <c r="G44" s="56"/>
      <c r="H44" s="203" t="s">
        <v>93</v>
      </c>
      <c r="I44" s="203"/>
      <c r="J44" s="17">
        <f>SUM(J45,J46)</f>
        <v>24500000</v>
      </c>
      <c r="K44" s="17">
        <f>SUM(K45:K46)</f>
        <v>0</v>
      </c>
      <c r="L44" s="55">
        <f t="shared" si="1"/>
        <v>-24500000</v>
      </c>
    </row>
    <row r="45" spans="1:12" s="10" customFormat="1" ht="28.5" customHeight="1" x14ac:dyDescent="0.15">
      <c r="A45" s="33"/>
      <c r="B45" s="33"/>
      <c r="C45" s="144"/>
      <c r="D45" s="35"/>
      <c r="E45" s="35"/>
      <c r="F45" s="35"/>
      <c r="G45" s="72"/>
      <c r="H45" s="22"/>
      <c r="I45" s="22" t="s">
        <v>155</v>
      </c>
      <c r="J45" s="14">
        <v>7700000</v>
      </c>
      <c r="K45" s="14">
        <v>0</v>
      </c>
      <c r="L45" s="55">
        <f t="shared" si="1"/>
        <v>-7700000</v>
      </c>
    </row>
    <row r="46" spans="1:12" s="10" customFormat="1" ht="28.5" customHeight="1" x14ac:dyDescent="0.15">
      <c r="A46" s="33"/>
      <c r="B46" s="33"/>
      <c r="C46" s="144"/>
      <c r="D46" s="35"/>
      <c r="E46" s="35"/>
      <c r="F46" s="35"/>
      <c r="G46" s="72"/>
      <c r="H46" s="22"/>
      <c r="I46" s="22" t="s">
        <v>156</v>
      </c>
      <c r="J46" s="14">
        <v>16800000</v>
      </c>
      <c r="K46" s="14">
        <v>0</v>
      </c>
      <c r="L46" s="55">
        <f t="shared" si="1"/>
        <v>-16800000</v>
      </c>
    </row>
    <row r="47" spans="1:12" ht="28.5" customHeight="1" x14ac:dyDescent="0.15">
      <c r="A47" s="33"/>
      <c r="B47" s="33"/>
      <c r="C47" s="151"/>
      <c r="D47" s="35"/>
      <c r="E47" s="35"/>
      <c r="F47" s="35"/>
      <c r="G47" s="58"/>
      <c r="H47" s="198" t="s">
        <v>222</v>
      </c>
      <c r="I47" s="199"/>
      <c r="J47" s="14">
        <f>SUM(J48:J48)</f>
        <v>1800000</v>
      </c>
      <c r="K47" s="14">
        <f>SUM(K48:K48)</f>
        <v>0</v>
      </c>
      <c r="L47" s="55">
        <f t="shared" ref="L47:L50" si="4">K47-J47</f>
        <v>-1800000</v>
      </c>
    </row>
    <row r="48" spans="1:12" ht="28.5" customHeight="1" x14ac:dyDescent="0.15">
      <c r="A48" s="33"/>
      <c r="B48" s="33"/>
      <c r="C48" s="151"/>
      <c r="D48" s="35"/>
      <c r="E48" s="35"/>
      <c r="F48" s="35"/>
      <c r="G48" s="58"/>
      <c r="H48" s="11"/>
      <c r="I48" s="184" t="s">
        <v>222</v>
      </c>
      <c r="J48" s="14">
        <v>1800000</v>
      </c>
      <c r="K48" s="14">
        <v>0</v>
      </c>
      <c r="L48" s="55">
        <f t="shared" si="4"/>
        <v>-1800000</v>
      </c>
    </row>
    <row r="49" spans="1:12" ht="28.5" customHeight="1" x14ac:dyDescent="0.15">
      <c r="A49" s="33"/>
      <c r="B49" s="33"/>
      <c r="C49" s="151"/>
      <c r="D49" s="35"/>
      <c r="E49" s="35"/>
      <c r="F49" s="35"/>
      <c r="G49" s="58"/>
      <c r="H49" s="198" t="s">
        <v>228</v>
      </c>
      <c r="I49" s="199"/>
      <c r="J49" s="14">
        <f>SUM(J50:J50)</f>
        <v>3000000</v>
      </c>
      <c r="K49" s="14">
        <f>SUM(K50:K50)</f>
        <v>0</v>
      </c>
      <c r="L49" s="55">
        <f t="shared" si="4"/>
        <v>-3000000</v>
      </c>
    </row>
    <row r="50" spans="1:12" ht="28.5" customHeight="1" x14ac:dyDescent="0.15">
      <c r="A50" s="33"/>
      <c r="B50" s="33"/>
      <c r="C50" s="151"/>
      <c r="D50" s="35"/>
      <c r="E50" s="35"/>
      <c r="F50" s="35"/>
      <c r="G50" s="58"/>
      <c r="H50" s="11"/>
      <c r="I50" s="184" t="s">
        <v>228</v>
      </c>
      <c r="J50" s="14">
        <v>3000000</v>
      </c>
      <c r="K50" s="14">
        <v>0</v>
      </c>
      <c r="L50" s="55">
        <f t="shared" si="4"/>
        <v>-3000000</v>
      </c>
    </row>
    <row r="51" spans="1:12" ht="28.5" customHeight="1" x14ac:dyDescent="0.15">
      <c r="A51" s="33"/>
      <c r="B51" s="33"/>
      <c r="C51" s="34"/>
      <c r="D51" s="35"/>
      <c r="E51" s="35"/>
      <c r="F51" s="35"/>
      <c r="G51" s="58"/>
      <c r="H51" s="198" t="s">
        <v>203</v>
      </c>
      <c r="I51" s="199"/>
      <c r="J51" s="14">
        <f>SUM(J52:J52)</f>
        <v>2000000</v>
      </c>
      <c r="K51" s="14">
        <f>SUM(K52:K52)</f>
        <v>0</v>
      </c>
      <c r="L51" s="55">
        <f t="shared" si="1"/>
        <v>-2000000</v>
      </c>
    </row>
    <row r="52" spans="1:12" ht="28.5" customHeight="1" x14ac:dyDescent="0.15">
      <c r="A52" s="33"/>
      <c r="B52" s="33"/>
      <c r="C52" s="34"/>
      <c r="D52" s="35"/>
      <c r="E52" s="35"/>
      <c r="F52" s="35"/>
      <c r="G52" s="58"/>
      <c r="H52" s="11"/>
      <c r="I52" s="146" t="s">
        <v>203</v>
      </c>
      <c r="J52" s="14">
        <v>2000000</v>
      </c>
      <c r="K52" s="14">
        <v>0</v>
      </c>
      <c r="L52" s="55">
        <f t="shared" si="1"/>
        <v>-2000000</v>
      </c>
    </row>
    <row r="53" spans="1:12" ht="28.5" customHeight="1" x14ac:dyDescent="0.15">
      <c r="A53" s="33"/>
      <c r="B53" s="33"/>
      <c r="C53" s="151"/>
      <c r="D53" s="35"/>
      <c r="E53" s="35"/>
      <c r="F53" s="35"/>
      <c r="G53" s="58"/>
      <c r="H53" s="214" t="s">
        <v>204</v>
      </c>
      <c r="I53" s="215"/>
      <c r="J53" s="14">
        <f>J54</f>
        <v>30000000</v>
      </c>
      <c r="K53" s="14">
        <f>K54</f>
        <v>0</v>
      </c>
      <c r="L53" s="55">
        <f t="shared" si="1"/>
        <v>-30000000</v>
      </c>
    </row>
    <row r="54" spans="1:12" ht="28.5" customHeight="1" x14ac:dyDescent="0.15">
      <c r="A54" s="33"/>
      <c r="B54" s="33"/>
      <c r="C54" s="151"/>
      <c r="D54" s="35"/>
      <c r="E54" s="35"/>
      <c r="F54" s="35"/>
      <c r="G54" s="58"/>
      <c r="H54" s="11"/>
      <c r="I54" s="162" t="s">
        <v>204</v>
      </c>
      <c r="J54" s="14">
        <v>30000000</v>
      </c>
      <c r="K54" s="14">
        <v>0</v>
      </c>
      <c r="L54" s="55">
        <f t="shared" si="1"/>
        <v>-30000000</v>
      </c>
    </row>
    <row r="55" spans="1:12" ht="28.5" customHeight="1" x14ac:dyDescent="0.15">
      <c r="A55" s="33"/>
      <c r="B55" s="33"/>
      <c r="C55" s="151"/>
      <c r="D55" s="35"/>
      <c r="E55" s="35"/>
      <c r="F55" s="35"/>
      <c r="G55" s="200" t="s">
        <v>205</v>
      </c>
      <c r="H55" s="201"/>
      <c r="I55" s="202"/>
      <c r="J55" s="14">
        <f>J56</f>
        <v>37000000</v>
      </c>
      <c r="K55" s="14">
        <v>0</v>
      </c>
      <c r="L55" s="55">
        <f t="shared" si="1"/>
        <v>-37000000</v>
      </c>
    </row>
    <row r="56" spans="1:12" ht="28.5" customHeight="1" x14ac:dyDescent="0.15">
      <c r="A56" s="33"/>
      <c r="B56" s="33"/>
      <c r="C56" s="34"/>
      <c r="D56" s="35"/>
      <c r="E56" s="35"/>
      <c r="F56" s="35"/>
      <c r="G56" s="176"/>
      <c r="H56" s="198" t="s">
        <v>205</v>
      </c>
      <c r="I56" s="199"/>
      <c r="J56" s="14">
        <f>J57</f>
        <v>37000000</v>
      </c>
      <c r="K56" s="14">
        <f>K57</f>
        <v>0</v>
      </c>
      <c r="L56" s="55">
        <f t="shared" si="1"/>
        <v>-37000000</v>
      </c>
    </row>
    <row r="57" spans="1:12" ht="28.5" customHeight="1" thickBot="1" x14ac:dyDescent="0.2">
      <c r="A57" s="33"/>
      <c r="B57" s="33"/>
      <c r="C57" s="34"/>
      <c r="D57" s="35"/>
      <c r="E57" s="35"/>
      <c r="F57" s="35"/>
      <c r="G57" s="166"/>
      <c r="H57" s="167"/>
      <c r="I57" s="167" t="s">
        <v>205</v>
      </c>
      <c r="J57" s="171">
        <v>37000000</v>
      </c>
      <c r="K57" s="78">
        <v>0</v>
      </c>
      <c r="L57" s="60">
        <f t="shared" si="1"/>
        <v>-37000000</v>
      </c>
    </row>
    <row r="58" spans="1:12" x14ac:dyDescent="0.15">
      <c r="J58" s="23"/>
      <c r="K58" s="23"/>
      <c r="L58" s="23"/>
    </row>
    <row r="59" spans="1:12" x14ac:dyDescent="0.15">
      <c r="J59" s="23"/>
      <c r="K59" s="23"/>
      <c r="L59" s="23"/>
    </row>
    <row r="60" spans="1:12" x14ac:dyDescent="0.15">
      <c r="J60" s="23"/>
      <c r="K60" s="23"/>
      <c r="L60" s="23"/>
    </row>
    <row r="61" spans="1:12" x14ac:dyDescent="0.15">
      <c r="J61" s="23"/>
      <c r="K61" s="23"/>
      <c r="L61" s="23"/>
    </row>
    <row r="62" spans="1:12" x14ac:dyDescent="0.15">
      <c r="J62" s="23"/>
      <c r="K62" s="23"/>
      <c r="L62" s="23"/>
    </row>
    <row r="63" spans="1:12" x14ac:dyDescent="0.15">
      <c r="J63" s="23"/>
      <c r="K63" s="23"/>
      <c r="L63" s="23"/>
    </row>
  </sheetData>
  <mergeCells count="32">
    <mergeCell ref="A15:C15"/>
    <mergeCell ref="A19:C19"/>
    <mergeCell ref="A22:C22"/>
    <mergeCell ref="B23:C23"/>
    <mergeCell ref="H47:I47"/>
    <mergeCell ref="A3:D3"/>
    <mergeCell ref="A11:C11"/>
    <mergeCell ref="H53:I53"/>
    <mergeCell ref="H51:I51"/>
    <mergeCell ref="A1:L1"/>
    <mergeCell ref="A2:L2"/>
    <mergeCell ref="A6:C6"/>
    <mergeCell ref="G6:I6"/>
    <mergeCell ref="G7:I7"/>
    <mergeCell ref="G38:I38"/>
    <mergeCell ref="H39:I39"/>
    <mergeCell ref="G35:I35"/>
    <mergeCell ref="H36:I36"/>
    <mergeCell ref="H28:I28"/>
    <mergeCell ref="H25:I25"/>
    <mergeCell ref="H15:I15"/>
    <mergeCell ref="H56:I56"/>
    <mergeCell ref="G55:I55"/>
    <mergeCell ref="H44:I44"/>
    <mergeCell ref="B16:C16"/>
    <mergeCell ref="B20:C20"/>
    <mergeCell ref="G27:I27"/>
    <mergeCell ref="H31:I31"/>
    <mergeCell ref="G30:I30"/>
    <mergeCell ref="H18:I18"/>
    <mergeCell ref="G24:I24"/>
    <mergeCell ref="H49:I49"/>
  </mergeCells>
  <phoneticPr fontId="3" type="noConversion"/>
  <pageMargins left="0.59055118110236227" right="0.55118110236220474" top="0.78740157480314965" bottom="0.47244094488188981" header="0.6692913385826772" footer="0.51181102362204722"/>
  <pageSetup paperSize="9" scale="69" orientation="portrait" horizontalDpi="4294967293" verticalDpi="4294967293" r:id="rId1"/>
  <headerFooter alignWithMargins="0"/>
  <rowBreaks count="1" manualBreakCount="1">
    <brk id="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7"/>
  <sheetViews>
    <sheetView zoomScale="115" zoomScaleNormal="115" zoomScaleSheetLayoutView="100" workbookViewId="0">
      <selection activeCell="E27" sqref="E27"/>
    </sheetView>
  </sheetViews>
  <sheetFormatPr defaultRowHeight="12" x14ac:dyDescent="0.15"/>
  <cols>
    <col min="1" max="2" width="2.77734375" style="15" customWidth="1"/>
    <col min="3" max="3" width="12.109375" style="16" customWidth="1"/>
    <col min="4" max="4" width="11.33203125" style="12" customWidth="1"/>
    <col min="5" max="5" width="12.33203125" style="12" customWidth="1"/>
    <col min="6" max="6" width="9.21875" style="12" customWidth="1"/>
    <col min="7" max="8" width="2.77734375" style="12" customWidth="1"/>
    <col min="9" max="9" width="12.77734375" style="12" customWidth="1"/>
    <col min="10" max="10" width="11.77734375" style="12" customWidth="1"/>
    <col min="11" max="11" width="12.88671875" style="23" customWidth="1"/>
    <col min="12" max="12" width="11" style="12" customWidth="1"/>
    <col min="13" max="16384" width="8.88671875" style="12"/>
  </cols>
  <sheetData>
    <row r="1" spans="1:14" s="1" customFormat="1" ht="27" customHeight="1" x14ac:dyDescent="0.15">
      <c r="A1" s="256" t="s">
        <v>233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8"/>
    </row>
    <row r="2" spans="1:14" s="2" customFormat="1" ht="24.75" customHeight="1" x14ac:dyDescent="0.15">
      <c r="A2" s="243" t="s">
        <v>63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5"/>
    </row>
    <row r="3" spans="1:14" s="10" customFormat="1" ht="23.25" customHeight="1" x14ac:dyDescent="0.15">
      <c r="A3" s="246" t="s">
        <v>55</v>
      </c>
      <c r="B3" s="247" t="s">
        <v>235</v>
      </c>
      <c r="C3" s="247"/>
      <c r="D3" s="248"/>
      <c r="E3" s="248"/>
      <c r="F3" s="249"/>
      <c r="G3" s="196"/>
      <c r="H3" s="196"/>
      <c r="I3" s="151"/>
      <c r="J3" s="82"/>
      <c r="K3" s="36"/>
      <c r="L3" s="250"/>
    </row>
    <row r="4" spans="1:14" s="10" customFormat="1" ht="23.25" customHeight="1" thickBot="1" x14ac:dyDescent="0.2">
      <c r="A4" s="251"/>
      <c r="B4" s="252"/>
      <c r="C4" s="253"/>
      <c r="D4" s="252"/>
      <c r="E4" s="252"/>
      <c r="F4" s="252"/>
      <c r="G4" s="252"/>
      <c r="H4" s="252"/>
      <c r="I4" s="252"/>
      <c r="J4" s="252"/>
      <c r="K4" s="259"/>
      <c r="L4" s="254" t="s">
        <v>56</v>
      </c>
    </row>
    <row r="5" spans="1:14" ht="27" customHeight="1" x14ac:dyDescent="0.15">
      <c r="A5" s="49" t="s">
        <v>0</v>
      </c>
      <c r="B5" s="50" t="s">
        <v>1</v>
      </c>
      <c r="C5" s="51" t="s">
        <v>2</v>
      </c>
      <c r="D5" s="52" t="s">
        <v>236</v>
      </c>
      <c r="E5" s="52" t="s">
        <v>237</v>
      </c>
      <c r="F5" s="51" t="s">
        <v>57</v>
      </c>
      <c r="G5" s="51" t="s">
        <v>0</v>
      </c>
      <c r="H5" s="51" t="s">
        <v>1</v>
      </c>
      <c r="I5" s="51" t="s">
        <v>2</v>
      </c>
      <c r="J5" s="52" t="s">
        <v>236</v>
      </c>
      <c r="K5" s="52" t="s">
        <v>237</v>
      </c>
      <c r="L5" s="54" t="s">
        <v>57</v>
      </c>
    </row>
    <row r="6" spans="1:14" s="1" customFormat="1" ht="27" customHeight="1" x14ac:dyDescent="0.15">
      <c r="A6" s="216" t="s">
        <v>58</v>
      </c>
      <c r="B6" s="217"/>
      <c r="C6" s="217"/>
      <c r="D6" s="18">
        <f>SUM(D7,D10,D14,D17)</f>
        <v>488441137</v>
      </c>
      <c r="E6" s="18">
        <f>SUM(E7,E10,E14,E17)</f>
        <v>623227000</v>
      </c>
      <c r="F6" s="17">
        <f t="shared" ref="F6:F12" si="0">E6-D6</f>
        <v>134785863</v>
      </c>
      <c r="G6" s="217" t="s">
        <v>58</v>
      </c>
      <c r="H6" s="217"/>
      <c r="I6" s="217"/>
      <c r="J6" s="18">
        <f>SUM(J7,J20)</f>
        <v>488441137</v>
      </c>
      <c r="K6" s="18">
        <f>SUM(K7,K20)</f>
        <v>623227000</v>
      </c>
      <c r="L6" s="55">
        <f t="shared" ref="L6:L27" si="1">K6-J6</f>
        <v>134785863</v>
      </c>
    </row>
    <row r="7" spans="1:14" ht="27" customHeight="1" x14ac:dyDescent="0.15">
      <c r="A7" s="230" t="s">
        <v>61</v>
      </c>
      <c r="B7" s="203"/>
      <c r="C7" s="203"/>
      <c r="D7" s="18">
        <f>D8</f>
        <v>486255700</v>
      </c>
      <c r="E7" s="18">
        <f>E8</f>
        <v>621877000</v>
      </c>
      <c r="F7" s="17">
        <f t="shared" si="0"/>
        <v>135621300</v>
      </c>
      <c r="G7" s="227" t="s">
        <v>148</v>
      </c>
      <c r="H7" s="228"/>
      <c r="I7" s="207"/>
      <c r="J7" s="14">
        <f>SUM(J8,J14)</f>
        <v>482351137</v>
      </c>
      <c r="K7" s="14">
        <f>SUM(K8,K14)</f>
        <v>602113000</v>
      </c>
      <c r="L7" s="131">
        <f t="shared" si="1"/>
        <v>119761863</v>
      </c>
      <c r="M7" s="19"/>
      <c r="N7" s="19"/>
    </row>
    <row r="8" spans="1:14" ht="27" customHeight="1" x14ac:dyDescent="0.15">
      <c r="A8" s="194"/>
      <c r="B8" s="203" t="s">
        <v>61</v>
      </c>
      <c r="C8" s="203"/>
      <c r="D8" s="18">
        <f>D9</f>
        <v>486255700</v>
      </c>
      <c r="E8" s="18">
        <f>E9</f>
        <v>621877000</v>
      </c>
      <c r="F8" s="17">
        <f t="shared" si="0"/>
        <v>135621300</v>
      </c>
      <c r="G8" s="191"/>
      <c r="H8" s="222" t="s">
        <v>15</v>
      </c>
      <c r="I8" s="223"/>
      <c r="J8" s="14">
        <f>SUM(J9:J13)</f>
        <v>445096577</v>
      </c>
      <c r="K8" s="14">
        <f>SUM(K9:K13)</f>
        <v>525811200</v>
      </c>
      <c r="L8" s="131">
        <f t="shared" si="1"/>
        <v>80714623</v>
      </c>
    </row>
    <row r="9" spans="1:14" ht="27" customHeight="1" x14ac:dyDescent="0.15">
      <c r="A9" s="194"/>
      <c r="B9" s="191"/>
      <c r="C9" s="20" t="s">
        <v>99</v>
      </c>
      <c r="D9" s="18">
        <v>486255700</v>
      </c>
      <c r="E9" s="18">
        <v>621877000</v>
      </c>
      <c r="F9" s="17">
        <f t="shared" si="0"/>
        <v>135621300</v>
      </c>
      <c r="G9" s="191"/>
      <c r="H9" s="191"/>
      <c r="I9" s="193" t="s">
        <v>13</v>
      </c>
      <c r="J9" s="14">
        <v>311465637</v>
      </c>
      <c r="K9" s="14">
        <v>369421200</v>
      </c>
      <c r="L9" s="131">
        <f t="shared" si="1"/>
        <v>57955563</v>
      </c>
    </row>
    <row r="10" spans="1:14" ht="27" customHeight="1" x14ac:dyDescent="0.15">
      <c r="A10" s="230" t="s">
        <v>10</v>
      </c>
      <c r="B10" s="203"/>
      <c r="C10" s="203"/>
      <c r="D10" s="18">
        <f>D11</f>
        <v>573710</v>
      </c>
      <c r="E10" s="18">
        <f>E11</f>
        <v>0</v>
      </c>
      <c r="F10" s="17">
        <f t="shared" si="0"/>
        <v>-573710</v>
      </c>
      <c r="G10" s="191"/>
      <c r="H10" s="191"/>
      <c r="I10" s="193" t="s">
        <v>11</v>
      </c>
      <c r="J10" s="14">
        <v>32379040</v>
      </c>
      <c r="K10" s="14">
        <v>42659000</v>
      </c>
      <c r="L10" s="131">
        <f t="shared" si="1"/>
        <v>10279960</v>
      </c>
    </row>
    <row r="11" spans="1:14" s="10" customFormat="1" ht="27" customHeight="1" x14ac:dyDescent="0.15">
      <c r="A11" s="73"/>
      <c r="B11" s="203" t="s">
        <v>10</v>
      </c>
      <c r="C11" s="203"/>
      <c r="D11" s="18">
        <f>SUM(D12,D13)</f>
        <v>573710</v>
      </c>
      <c r="E11" s="18">
        <f>E12</f>
        <v>0</v>
      </c>
      <c r="F11" s="17">
        <f t="shared" si="0"/>
        <v>-573710</v>
      </c>
      <c r="G11" s="191"/>
      <c r="H11" s="191"/>
      <c r="I11" s="193" t="s">
        <v>36</v>
      </c>
      <c r="J11" s="14">
        <v>31530200</v>
      </c>
      <c r="K11" s="14">
        <v>35431000</v>
      </c>
      <c r="L11" s="131">
        <f t="shared" si="1"/>
        <v>3900800</v>
      </c>
    </row>
    <row r="12" spans="1:14" s="10" customFormat="1" ht="27" customHeight="1" x14ac:dyDescent="0.15">
      <c r="A12" s="194"/>
      <c r="B12" s="191"/>
      <c r="C12" s="193" t="s">
        <v>10</v>
      </c>
      <c r="D12" s="18">
        <v>573710</v>
      </c>
      <c r="E12" s="18">
        <v>0</v>
      </c>
      <c r="F12" s="17">
        <f t="shared" si="0"/>
        <v>-573710</v>
      </c>
      <c r="G12" s="191"/>
      <c r="H12" s="191"/>
      <c r="I12" s="193" t="s">
        <v>82</v>
      </c>
      <c r="J12" s="14">
        <v>2250000</v>
      </c>
      <c r="K12" s="14">
        <v>2250000</v>
      </c>
      <c r="L12" s="131">
        <f t="shared" si="1"/>
        <v>0</v>
      </c>
    </row>
    <row r="13" spans="1:14" s="10" customFormat="1" ht="27" customHeight="1" x14ac:dyDescent="0.15">
      <c r="A13" s="84"/>
      <c r="B13" s="85"/>
      <c r="C13" s="24" t="s">
        <v>83</v>
      </c>
      <c r="D13" s="18">
        <v>0</v>
      </c>
      <c r="E13" s="18">
        <v>0</v>
      </c>
      <c r="F13" s="17">
        <f>E13-D13</f>
        <v>0</v>
      </c>
      <c r="G13" s="191"/>
      <c r="H13" s="191"/>
      <c r="I13" s="193" t="s">
        <v>69</v>
      </c>
      <c r="J13" s="14">
        <v>67471700</v>
      </c>
      <c r="K13" s="14">
        <v>76050000</v>
      </c>
      <c r="L13" s="131">
        <f t="shared" si="1"/>
        <v>8578300</v>
      </c>
    </row>
    <row r="14" spans="1:14" s="10" customFormat="1" ht="27" customHeight="1" x14ac:dyDescent="0.15">
      <c r="A14" s="230" t="s">
        <v>128</v>
      </c>
      <c r="B14" s="203"/>
      <c r="C14" s="203"/>
      <c r="D14" s="18">
        <f>D15</f>
        <v>501967</v>
      </c>
      <c r="E14" s="18">
        <f>E15</f>
        <v>150000</v>
      </c>
      <c r="F14" s="17">
        <f t="shared" ref="F14:F18" si="2">E14-D14</f>
        <v>-351967</v>
      </c>
      <c r="G14" s="11"/>
      <c r="H14" s="222" t="s">
        <v>47</v>
      </c>
      <c r="I14" s="223"/>
      <c r="J14" s="14">
        <f>SUM(J15:J19)</f>
        <v>37254560</v>
      </c>
      <c r="K14" s="14">
        <f>SUM(K15:K19)</f>
        <v>76301800</v>
      </c>
      <c r="L14" s="131">
        <f t="shared" si="1"/>
        <v>39047240</v>
      </c>
    </row>
    <row r="15" spans="1:14" s="10" customFormat="1" ht="27" customHeight="1" x14ac:dyDescent="0.15">
      <c r="A15" s="194"/>
      <c r="B15" s="203" t="s">
        <v>128</v>
      </c>
      <c r="C15" s="203"/>
      <c r="D15" s="18">
        <f>D16</f>
        <v>501967</v>
      </c>
      <c r="E15" s="18">
        <f>E16</f>
        <v>150000</v>
      </c>
      <c r="F15" s="17">
        <f t="shared" si="2"/>
        <v>-351967</v>
      </c>
      <c r="G15" s="11"/>
      <c r="H15" s="191"/>
      <c r="I15" s="11" t="s">
        <v>37</v>
      </c>
      <c r="J15" s="14">
        <v>21009020</v>
      </c>
      <c r="K15" s="14">
        <v>34501800</v>
      </c>
      <c r="L15" s="131">
        <f t="shared" si="1"/>
        <v>13492780</v>
      </c>
    </row>
    <row r="16" spans="1:14" s="10" customFormat="1" ht="27" customHeight="1" x14ac:dyDescent="0.15">
      <c r="A16" s="194"/>
      <c r="B16" s="191"/>
      <c r="C16" s="20" t="s">
        <v>129</v>
      </c>
      <c r="D16" s="17">
        <v>501967</v>
      </c>
      <c r="E16" s="17">
        <v>150000</v>
      </c>
      <c r="F16" s="17">
        <f t="shared" si="2"/>
        <v>-351967</v>
      </c>
      <c r="G16" s="11"/>
      <c r="H16" s="191"/>
      <c r="I16" s="193" t="s">
        <v>5</v>
      </c>
      <c r="J16" s="14">
        <v>3647540</v>
      </c>
      <c r="K16" s="14">
        <v>15600000</v>
      </c>
      <c r="L16" s="131">
        <f t="shared" si="1"/>
        <v>11952460</v>
      </c>
    </row>
    <row r="17" spans="1:13" s="1" customFormat="1" ht="27" customHeight="1" x14ac:dyDescent="0.15">
      <c r="A17" s="230" t="s">
        <v>159</v>
      </c>
      <c r="B17" s="203"/>
      <c r="C17" s="203"/>
      <c r="D17" s="13">
        <f>D18</f>
        <v>1109760</v>
      </c>
      <c r="E17" s="13">
        <f>E18</f>
        <v>1200000</v>
      </c>
      <c r="F17" s="17">
        <f t="shared" si="2"/>
        <v>90240</v>
      </c>
      <c r="G17" s="11"/>
      <c r="H17" s="11"/>
      <c r="I17" s="193" t="s">
        <v>4</v>
      </c>
      <c r="J17" s="14">
        <v>11470000</v>
      </c>
      <c r="K17" s="14">
        <v>12300000</v>
      </c>
      <c r="L17" s="131">
        <f t="shared" si="1"/>
        <v>830000</v>
      </c>
    </row>
    <row r="18" spans="1:13" s="1" customFormat="1" ht="27" customHeight="1" x14ac:dyDescent="0.15">
      <c r="A18" s="194"/>
      <c r="B18" s="203" t="s">
        <v>160</v>
      </c>
      <c r="C18" s="203"/>
      <c r="D18" s="13">
        <f>D19</f>
        <v>1109760</v>
      </c>
      <c r="E18" s="13">
        <f>E19</f>
        <v>1200000</v>
      </c>
      <c r="F18" s="17">
        <f t="shared" si="2"/>
        <v>90240</v>
      </c>
      <c r="G18" s="11"/>
      <c r="H18" s="11"/>
      <c r="I18" s="32" t="s">
        <v>229</v>
      </c>
      <c r="J18" s="14">
        <v>1128000</v>
      </c>
      <c r="K18" s="14">
        <v>3900000</v>
      </c>
      <c r="L18" s="131">
        <f t="shared" si="1"/>
        <v>2772000</v>
      </c>
    </row>
    <row r="19" spans="1:13" s="1" customFormat="1" ht="27" customHeight="1" thickBot="1" x14ac:dyDescent="0.2">
      <c r="A19" s="74"/>
      <c r="B19" s="75"/>
      <c r="C19" s="79" t="s">
        <v>161</v>
      </c>
      <c r="D19" s="77">
        <v>1109760</v>
      </c>
      <c r="E19" s="77">
        <v>1200000</v>
      </c>
      <c r="F19" s="71">
        <f>E19-D19</f>
        <v>90240</v>
      </c>
      <c r="G19" s="163"/>
      <c r="H19" s="11"/>
      <c r="I19" s="193" t="s">
        <v>18</v>
      </c>
      <c r="J19" s="14">
        <v>0</v>
      </c>
      <c r="K19" s="14">
        <v>10000000</v>
      </c>
      <c r="L19" s="131">
        <f t="shared" si="1"/>
        <v>10000000</v>
      </c>
    </row>
    <row r="20" spans="1:13" s="1" customFormat="1" ht="27" customHeight="1" x14ac:dyDescent="0.15">
      <c r="A20" s="196"/>
      <c r="B20" s="196"/>
      <c r="C20" s="151"/>
      <c r="D20" s="82"/>
      <c r="E20" s="82"/>
      <c r="F20" s="99"/>
      <c r="G20" s="229" t="s">
        <v>27</v>
      </c>
      <c r="H20" s="228"/>
      <c r="I20" s="207"/>
      <c r="J20" s="14">
        <f>SUM(J21,J26)</f>
        <v>6090000</v>
      </c>
      <c r="K20" s="14">
        <f>SUM(K21,K26)</f>
        <v>21114000</v>
      </c>
      <c r="L20" s="131">
        <f t="shared" si="1"/>
        <v>15024000</v>
      </c>
    </row>
    <row r="21" spans="1:13" s="1" customFormat="1" ht="27" customHeight="1" x14ac:dyDescent="0.15">
      <c r="A21" s="196"/>
      <c r="B21" s="196"/>
      <c r="C21" s="151"/>
      <c r="D21" s="82"/>
      <c r="E21" s="82"/>
      <c r="F21" s="82"/>
      <c r="G21" s="58"/>
      <c r="H21" s="222" t="s">
        <v>27</v>
      </c>
      <c r="I21" s="223"/>
      <c r="J21" s="14">
        <f>SUM(J22:J25)</f>
        <v>4890000</v>
      </c>
      <c r="K21" s="14">
        <f>SUM(K22:K25)</f>
        <v>19914000</v>
      </c>
      <c r="L21" s="131">
        <f t="shared" si="1"/>
        <v>15024000</v>
      </c>
    </row>
    <row r="22" spans="1:13" s="1" customFormat="1" ht="27" customHeight="1" x14ac:dyDescent="0.15">
      <c r="A22" s="196"/>
      <c r="B22" s="196"/>
      <c r="C22" s="151"/>
      <c r="D22" s="82"/>
      <c r="E22" s="82"/>
      <c r="F22" s="82"/>
      <c r="G22" s="194"/>
      <c r="H22" s="191"/>
      <c r="I22" s="193" t="s">
        <v>137</v>
      </c>
      <c r="J22" s="14">
        <v>1600000</v>
      </c>
      <c r="K22" s="14">
        <v>4100000</v>
      </c>
      <c r="L22" s="131">
        <f t="shared" si="1"/>
        <v>2500000</v>
      </c>
    </row>
    <row r="23" spans="1:13" s="1" customFormat="1" ht="27" customHeight="1" x14ac:dyDescent="0.15">
      <c r="A23" s="196"/>
      <c r="B23" s="196"/>
      <c r="C23" s="151"/>
      <c r="D23" s="82"/>
      <c r="E23" s="82"/>
      <c r="F23" s="82"/>
      <c r="G23" s="194"/>
      <c r="H23" s="191"/>
      <c r="I23" s="193" t="s">
        <v>187</v>
      </c>
      <c r="J23" s="14">
        <v>2240000</v>
      </c>
      <c r="K23" s="14">
        <v>5920000</v>
      </c>
      <c r="L23" s="131">
        <f t="shared" si="1"/>
        <v>3680000</v>
      </c>
    </row>
    <row r="24" spans="1:13" s="1" customFormat="1" ht="27" customHeight="1" x14ac:dyDescent="0.15">
      <c r="A24" s="196"/>
      <c r="B24" s="196"/>
      <c r="C24" s="151"/>
      <c r="D24" s="82"/>
      <c r="E24" s="82"/>
      <c r="F24" s="82"/>
      <c r="G24" s="194"/>
      <c r="H24" s="191"/>
      <c r="I24" s="193" t="s">
        <v>238</v>
      </c>
      <c r="J24" s="14">
        <v>0</v>
      </c>
      <c r="K24" s="14">
        <v>7800000</v>
      </c>
      <c r="L24" s="131">
        <f t="shared" si="1"/>
        <v>7800000</v>
      </c>
    </row>
    <row r="25" spans="1:13" s="1" customFormat="1" ht="27" customHeight="1" x14ac:dyDescent="0.15">
      <c r="A25" s="196"/>
      <c r="B25" s="196"/>
      <c r="C25" s="151"/>
      <c r="D25" s="82"/>
      <c r="E25" s="82"/>
      <c r="F25" s="82"/>
      <c r="G25" s="194"/>
      <c r="H25" s="191"/>
      <c r="I25" s="193" t="s">
        <v>138</v>
      </c>
      <c r="J25" s="14">
        <v>1050000</v>
      </c>
      <c r="K25" s="14">
        <v>2094000</v>
      </c>
      <c r="L25" s="131">
        <f t="shared" si="1"/>
        <v>1044000</v>
      </c>
      <c r="M25" s="8"/>
    </row>
    <row r="26" spans="1:13" s="1" customFormat="1" ht="27" customHeight="1" x14ac:dyDescent="0.15">
      <c r="A26" s="196"/>
      <c r="B26" s="196"/>
      <c r="C26" s="151"/>
      <c r="D26" s="82"/>
      <c r="E26" s="82"/>
      <c r="F26" s="82"/>
      <c r="G26" s="194"/>
      <c r="H26" s="222" t="s">
        <v>54</v>
      </c>
      <c r="I26" s="223"/>
      <c r="J26" s="14">
        <f>J27</f>
        <v>1200000</v>
      </c>
      <c r="K26" s="14">
        <f>K27</f>
        <v>1200000</v>
      </c>
      <c r="L26" s="131">
        <f t="shared" si="1"/>
        <v>0</v>
      </c>
      <c r="M26" s="8"/>
    </row>
    <row r="27" spans="1:13" ht="29.25" customHeight="1" thickBot="1" x14ac:dyDescent="0.2">
      <c r="A27" s="83"/>
      <c r="B27" s="83"/>
      <c r="C27" s="83"/>
      <c r="D27" s="83"/>
      <c r="E27" s="83"/>
      <c r="F27" s="130"/>
      <c r="G27" s="69"/>
      <c r="H27" s="59"/>
      <c r="I27" s="59" t="s">
        <v>139</v>
      </c>
      <c r="J27" s="68">
        <v>1200000</v>
      </c>
      <c r="K27" s="68">
        <v>1200000</v>
      </c>
      <c r="L27" s="132">
        <f t="shared" si="1"/>
        <v>0</v>
      </c>
    </row>
  </sheetData>
  <mergeCells count="19">
    <mergeCell ref="B18:C18"/>
    <mergeCell ref="A7:C7"/>
    <mergeCell ref="B8:C8"/>
    <mergeCell ref="A17:C17"/>
    <mergeCell ref="A14:C14"/>
    <mergeCell ref="B15:C15"/>
    <mergeCell ref="A10:C10"/>
    <mergeCell ref="B11:C11"/>
    <mergeCell ref="A1:L1"/>
    <mergeCell ref="A2:L2"/>
    <mergeCell ref="B3:C3"/>
    <mergeCell ref="A6:C6"/>
    <mergeCell ref="G6:I6"/>
    <mergeCell ref="G7:I7"/>
    <mergeCell ref="H8:I8"/>
    <mergeCell ref="H14:I14"/>
    <mergeCell ref="H21:I21"/>
    <mergeCell ref="H26:I26"/>
    <mergeCell ref="G20:I2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2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50"/>
  <sheetViews>
    <sheetView topLeftCell="A19" zoomScale="130" zoomScaleNormal="130" workbookViewId="0">
      <selection activeCell="L13" sqref="L13"/>
    </sheetView>
  </sheetViews>
  <sheetFormatPr defaultRowHeight="12" x14ac:dyDescent="0.15"/>
  <cols>
    <col min="1" max="2" width="2.77734375" style="15" customWidth="1"/>
    <col min="3" max="3" width="9.77734375" style="16" customWidth="1"/>
    <col min="4" max="5" width="12.109375" style="12" customWidth="1"/>
    <col min="6" max="6" width="8" style="12" customWidth="1"/>
    <col min="7" max="8" width="2.77734375" style="12" customWidth="1"/>
    <col min="9" max="9" width="12.5546875" style="12" customWidth="1"/>
    <col min="10" max="10" width="12.33203125" style="12" customWidth="1"/>
    <col min="11" max="11" width="11.33203125" style="12" customWidth="1"/>
    <col min="12" max="12" width="11.88671875" style="12" customWidth="1"/>
    <col min="13" max="16384" width="8.88671875" style="12"/>
  </cols>
  <sheetData>
    <row r="1" spans="1:14" s="1" customFormat="1" ht="25.5" customHeight="1" x14ac:dyDescent="0.15">
      <c r="A1" s="240" t="s">
        <v>241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4" s="2" customFormat="1" ht="17.25" customHeight="1" x14ac:dyDescent="0.15">
      <c r="A2" s="243" t="s">
        <v>165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4" s="10" customFormat="1" ht="17.25" customHeight="1" x14ac:dyDescent="0.15">
      <c r="A3" s="246" t="s">
        <v>100</v>
      </c>
      <c r="B3" s="247" t="s">
        <v>235</v>
      </c>
      <c r="C3" s="247"/>
      <c r="D3" s="248"/>
      <c r="E3" s="248"/>
      <c r="F3" s="249"/>
      <c r="G3" s="196"/>
      <c r="H3" s="196"/>
      <c r="I3" s="151"/>
      <c r="J3" s="82"/>
      <c r="K3" s="82"/>
      <c r="L3" s="82"/>
    </row>
    <row r="4" spans="1:14" s="10" customFormat="1" ht="17.25" customHeight="1" thickBot="1" x14ac:dyDescent="0.2">
      <c r="A4" s="251"/>
      <c r="B4" s="252"/>
      <c r="C4" s="253"/>
      <c r="D4" s="252"/>
      <c r="E4" s="252"/>
      <c r="F4" s="252"/>
      <c r="G4" s="252"/>
      <c r="H4" s="252"/>
      <c r="I4" s="252"/>
      <c r="J4" s="252"/>
      <c r="K4" s="252"/>
      <c r="L4" s="255" t="s">
        <v>101</v>
      </c>
    </row>
    <row r="5" spans="1:14" ht="36.75" customHeight="1" x14ac:dyDescent="0.15">
      <c r="A5" s="49" t="s">
        <v>0</v>
      </c>
      <c r="B5" s="50" t="s">
        <v>1</v>
      </c>
      <c r="C5" s="51" t="s">
        <v>2</v>
      </c>
      <c r="D5" s="52" t="s">
        <v>236</v>
      </c>
      <c r="E5" s="52" t="s">
        <v>237</v>
      </c>
      <c r="F5" s="51" t="s">
        <v>102</v>
      </c>
      <c r="G5" s="51" t="s">
        <v>0</v>
      </c>
      <c r="H5" s="51" t="s">
        <v>1</v>
      </c>
      <c r="I5" s="51" t="s">
        <v>2</v>
      </c>
      <c r="J5" s="52" t="s">
        <v>236</v>
      </c>
      <c r="K5" s="53" t="s">
        <v>245</v>
      </c>
      <c r="L5" s="54" t="s">
        <v>102</v>
      </c>
    </row>
    <row r="6" spans="1:14" s="1" customFormat="1" ht="25.5" customHeight="1" x14ac:dyDescent="0.15">
      <c r="A6" s="216" t="s">
        <v>103</v>
      </c>
      <c r="B6" s="217"/>
      <c r="C6" s="217"/>
      <c r="D6" s="18">
        <f>D7</f>
        <v>160000000</v>
      </c>
      <c r="E6" s="18">
        <f>E7</f>
        <v>280000000</v>
      </c>
      <c r="F6" s="17">
        <f t="shared" ref="F6:F9" si="0">E6-D6</f>
        <v>120000000</v>
      </c>
      <c r="G6" s="217" t="s">
        <v>103</v>
      </c>
      <c r="H6" s="217"/>
      <c r="I6" s="217"/>
      <c r="J6" s="17">
        <f>SUM(J7)</f>
        <v>160000000</v>
      </c>
      <c r="K6" s="17">
        <f>K7</f>
        <v>280000000</v>
      </c>
      <c r="L6" s="55">
        <f>K6-J6</f>
        <v>120000000</v>
      </c>
    </row>
    <row r="7" spans="1:14" ht="25.5" customHeight="1" x14ac:dyDescent="0.15">
      <c r="A7" s="194" t="s">
        <v>104</v>
      </c>
      <c r="B7" s="191"/>
      <c r="C7" s="193"/>
      <c r="D7" s="18">
        <f>D8</f>
        <v>160000000</v>
      </c>
      <c r="E7" s="18">
        <f t="shared" ref="E7" si="1">SUM(E8)</f>
        <v>280000000</v>
      </c>
      <c r="F7" s="17">
        <f t="shared" si="0"/>
        <v>120000000</v>
      </c>
      <c r="G7" s="203" t="s">
        <v>166</v>
      </c>
      <c r="H7" s="203"/>
      <c r="I7" s="203"/>
      <c r="J7" s="17">
        <f>SUM(J8,J14,J18)</f>
        <v>160000000</v>
      </c>
      <c r="K7" s="17">
        <f>SUM(K8,K14,K18)</f>
        <v>280000000</v>
      </c>
      <c r="L7" s="55">
        <f t="shared" ref="L7:L31" si="2">K7-J7</f>
        <v>120000000</v>
      </c>
      <c r="M7" s="19"/>
      <c r="N7" s="19"/>
    </row>
    <row r="8" spans="1:14" ht="25.5" customHeight="1" x14ac:dyDescent="0.15">
      <c r="A8" s="194"/>
      <c r="B8" s="191" t="s">
        <v>104</v>
      </c>
      <c r="C8" s="193"/>
      <c r="D8" s="18">
        <f>D9</f>
        <v>160000000</v>
      </c>
      <c r="E8" s="18">
        <f>E9</f>
        <v>280000000</v>
      </c>
      <c r="F8" s="17">
        <f t="shared" si="0"/>
        <v>120000000</v>
      </c>
      <c r="G8" s="191"/>
      <c r="H8" s="203" t="s">
        <v>105</v>
      </c>
      <c r="I8" s="203"/>
      <c r="J8" s="17">
        <f>SUM(J9:J13)</f>
        <v>108880000</v>
      </c>
      <c r="K8" s="17">
        <f>SUM(K9:K13)</f>
        <v>117987940</v>
      </c>
      <c r="L8" s="55">
        <f t="shared" si="2"/>
        <v>9107940</v>
      </c>
    </row>
    <row r="9" spans="1:14" ht="25.5" customHeight="1" thickBot="1" x14ac:dyDescent="0.2">
      <c r="A9" s="74"/>
      <c r="B9" s="75"/>
      <c r="C9" s="79" t="s">
        <v>106</v>
      </c>
      <c r="D9" s="78">
        <v>160000000</v>
      </c>
      <c r="E9" s="78">
        <v>280000000</v>
      </c>
      <c r="F9" s="71">
        <f t="shared" si="0"/>
        <v>120000000</v>
      </c>
      <c r="G9" s="11"/>
      <c r="H9" s="11"/>
      <c r="I9" s="11" t="s">
        <v>107</v>
      </c>
      <c r="J9" s="17">
        <v>78090260</v>
      </c>
      <c r="K9" s="17">
        <v>83471200</v>
      </c>
      <c r="L9" s="55">
        <f t="shared" si="2"/>
        <v>5380940</v>
      </c>
    </row>
    <row r="10" spans="1:14" ht="25.5" customHeight="1" x14ac:dyDescent="0.15">
      <c r="A10" s="231"/>
      <c r="B10" s="231"/>
      <c r="C10" s="231"/>
      <c r="D10" s="90"/>
      <c r="E10" s="90"/>
      <c r="F10" s="141"/>
      <c r="G10" s="163"/>
      <c r="H10" s="11"/>
      <c r="I10" s="11" t="s">
        <v>108</v>
      </c>
      <c r="J10" s="17">
        <v>7544280</v>
      </c>
      <c r="K10" s="17">
        <v>8611740</v>
      </c>
      <c r="L10" s="55">
        <f t="shared" si="2"/>
        <v>1067460</v>
      </c>
    </row>
    <row r="11" spans="1:14" ht="25.5" customHeight="1" x14ac:dyDescent="0.15">
      <c r="A11" s="196"/>
      <c r="B11" s="232"/>
      <c r="C11" s="232"/>
      <c r="D11" s="36"/>
      <c r="E11" s="36"/>
      <c r="F11" s="142"/>
      <c r="G11" s="163"/>
      <c r="H11" s="11"/>
      <c r="I11" s="11" t="s">
        <v>109</v>
      </c>
      <c r="J11" s="17">
        <v>6862300</v>
      </c>
      <c r="K11" s="17">
        <v>7932000</v>
      </c>
      <c r="L11" s="55">
        <f t="shared" si="2"/>
        <v>1069700</v>
      </c>
    </row>
    <row r="12" spans="1:14" ht="25.5" customHeight="1" x14ac:dyDescent="0.15">
      <c r="A12" s="196"/>
      <c r="B12" s="196"/>
      <c r="C12" s="140"/>
      <c r="D12" s="92"/>
      <c r="E12" s="92"/>
      <c r="F12" s="142"/>
      <c r="G12" s="163"/>
      <c r="H12" s="11"/>
      <c r="I12" s="11" t="s">
        <v>130</v>
      </c>
      <c r="J12" s="17">
        <v>750000</v>
      </c>
      <c r="K12" s="17">
        <v>750000</v>
      </c>
      <c r="L12" s="55">
        <f t="shared" si="2"/>
        <v>0</v>
      </c>
    </row>
    <row r="13" spans="1:14" ht="25.5" customHeight="1" x14ac:dyDescent="0.15">
      <c r="A13" s="196"/>
      <c r="B13" s="196"/>
      <c r="C13" s="91"/>
      <c r="D13" s="36"/>
      <c r="E13" s="92"/>
      <c r="F13" s="142"/>
      <c r="G13" s="163"/>
      <c r="H13" s="11"/>
      <c r="I13" s="11" t="s">
        <v>132</v>
      </c>
      <c r="J13" s="17">
        <v>15633160</v>
      </c>
      <c r="K13" s="17">
        <v>17223000</v>
      </c>
      <c r="L13" s="55">
        <f t="shared" si="2"/>
        <v>1589840</v>
      </c>
    </row>
    <row r="14" spans="1:14" ht="25.5" customHeight="1" x14ac:dyDescent="0.15">
      <c r="A14" s="196"/>
      <c r="B14" s="196"/>
      <c r="C14" s="91"/>
      <c r="D14" s="36"/>
      <c r="E14" s="92"/>
      <c r="F14" s="37"/>
      <c r="G14" s="194"/>
      <c r="H14" s="203" t="s">
        <v>110</v>
      </c>
      <c r="I14" s="203"/>
      <c r="J14" s="17">
        <f>SUM(J15:J17)</f>
        <v>9920000</v>
      </c>
      <c r="K14" s="17">
        <f>SUM(K15:K17)</f>
        <v>21262060</v>
      </c>
      <c r="L14" s="55">
        <f t="shared" si="2"/>
        <v>11342060</v>
      </c>
    </row>
    <row r="15" spans="1:14" s="10" customFormat="1" ht="25.5" customHeight="1" x14ac:dyDescent="0.15">
      <c r="A15" s="196"/>
      <c r="B15" s="196"/>
      <c r="C15" s="91"/>
      <c r="D15" s="36"/>
      <c r="E15" s="92"/>
      <c r="F15" s="37"/>
      <c r="G15" s="58"/>
      <c r="H15" s="191"/>
      <c r="I15" s="193" t="s">
        <v>111</v>
      </c>
      <c r="J15" s="17">
        <v>5520000</v>
      </c>
      <c r="K15" s="17">
        <v>10822060</v>
      </c>
      <c r="L15" s="55">
        <f t="shared" si="2"/>
        <v>5302060</v>
      </c>
    </row>
    <row r="16" spans="1:14" s="10" customFormat="1" ht="25.5" customHeight="1" x14ac:dyDescent="0.15">
      <c r="A16" s="196"/>
      <c r="B16" s="196"/>
      <c r="C16" s="91"/>
      <c r="D16" s="36"/>
      <c r="E16" s="92"/>
      <c r="F16" s="37"/>
      <c r="G16" s="58"/>
      <c r="H16" s="11"/>
      <c r="I16" s="24" t="s">
        <v>112</v>
      </c>
      <c r="J16" s="17">
        <v>2900000</v>
      </c>
      <c r="K16" s="17">
        <v>5940000</v>
      </c>
      <c r="L16" s="55">
        <f t="shared" si="2"/>
        <v>3040000</v>
      </c>
    </row>
    <row r="17" spans="1:12" s="10" customFormat="1" ht="25.5" customHeight="1" x14ac:dyDescent="0.15">
      <c r="A17" s="196"/>
      <c r="B17" s="196"/>
      <c r="C17" s="91"/>
      <c r="D17" s="36"/>
      <c r="E17" s="92"/>
      <c r="F17" s="37"/>
      <c r="G17" s="58"/>
      <c r="H17" s="191"/>
      <c r="I17" s="193" t="s">
        <v>113</v>
      </c>
      <c r="J17" s="17">
        <v>1500000</v>
      </c>
      <c r="K17" s="17">
        <v>4500000</v>
      </c>
      <c r="L17" s="55">
        <f t="shared" si="2"/>
        <v>3000000</v>
      </c>
    </row>
    <row r="18" spans="1:12" s="10" customFormat="1" ht="25.5" customHeight="1" x14ac:dyDescent="0.15">
      <c r="A18" s="196"/>
      <c r="B18" s="196"/>
      <c r="C18" s="151"/>
      <c r="D18" s="82"/>
      <c r="E18" s="82"/>
      <c r="F18" s="82"/>
      <c r="G18" s="58"/>
      <c r="H18" s="203" t="s">
        <v>114</v>
      </c>
      <c r="I18" s="203"/>
      <c r="J18" s="17">
        <f>SUM(J19:J31)</f>
        <v>41200000</v>
      </c>
      <c r="K18" s="17">
        <f>SUM(K19:K31)</f>
        <v>140750000</v>
      </c>
      <c r="L18" s="55">
        <f t="shared" si="2"/>
        <v>99550000</v>
      </c>
    </row>
    <row r="19" spans="1:12" s="10" customFormat="1" ht="25.5" customHeight="1" x14ac:dyDescent="0.15">
      <c r="A19" s="196"/>
      <c r="B19" s="196"/>
      <c r="C19" s="151"/>
      <c r="D19" s="82"/>
      <c r="E19" s="82"/>
      <c r="F19" s="82"/>
      <c r="G19" s="58"/>
      <c r="H19" s="191"/>
      <c r="I19" s="193" t="s">
        <v>115</v>
      </c>
      <c r="J19" s="17">
        <v>14300000</v>
      </c>
      <c r="K19" s="17">
        <v>21000000</v>
      </c>
      <c r="L19" s="55">
        <f t="shared" si="2"/>
        <v>6700000</v>
      </c>
    </row>
    <row r="20" spans="1:12" s="10" customFormat="1" ht="25.5" customHeight="1" x14ac:dyDescent="0.15">
      <c r="A20" s="196"/>
      <c r="B20" s="196"/>
      <c r="C20" s="151"/>
      <c r="D20" s="82"/>
      <c r="E20" s="82"/>
      <c r="F20" s="82"/>
      <c r="G20" s="58"/>
      <c r="H20" s="191"/>
      <c r="I20" s="193" t="s">
        <v>141</v>
      </c>
      <c r="J20" s="17">
        <v>1000000</v>
      </c>
      <c r="K20" s="17">
        <v>2000000</v>
      </c>
      <c r="L20" s="55">
        <f t="shared" si="2"/>
        <v>1000000</v>
      </c>
    </row>
    <row r="21" spans="1:12" s="10" customFormat="1" ht="25.5" customHeight="1" x14ac:dyDescent="0.15">
      <c r="A21" s="196"/>
      <c r="B21" s="196"/>
      <c r="C21" s="151"/>
      <c r="D21" s="82"/>
      <c r="E21" s="82"/>
      <c r="F21" s="82"/>
      <c r="G21" s="58"/>
      <c r="H21" s="191"/>
      <c r="I21" s="193" t="s">
        <v>116</v>
      </c>
      <c r="J21" s="17">
        <v>3000000</v>
      </c>
      <c r="K21" s="17">
        <v>3000000</v>
      </c>
      <c r="L21" s="55">
        <f t="shared" si="2"/>
        <v>0</v>
      </c>
    </row>
    <row r="22" spans="1:12" s="10" customFormat="1" ht="25.5" customHeight="1" x14ac:dyDescent="0.15">
      <c r="A22" s="196"/>
      <c r="B22" s="196"/>
      <c r="C22" s="151"/>
      <c r="D22" s="82"/>
      <c r="E22" s="82"/>
      <c r="F22" s="82"/>
      <c r="G22" s="58"/>
      <c r="H22" s="191"/>
      <c r="I22" s="193" t="s">
        <v>117</v>
      </c>
      <c r="J22" s="17">
        <v>1000000</v>
      </c>
      <c r="K22" s="17">
        <v>1000000</v>
      </c>
      <c r="L22" s="55">
        <f t="shared" si="2"/>
        <v>0</v>
      </c>
    </row>
    <row r="23" spans="1:12" s="1" customFormat="1" ht="25.5" customHeight="1" x14ac:dyDescent="0.15">
      <c r="A23" s="196"/>
      <c r="B23" s="196"/>
      <c r="C23" s="151"/>
      <c r="D23" s="82"/>
      <c r="E23" s="82"/>
      <c r="F23" s="82"/>
      <c r="G23" s="194"/>
      <c r="H23" s="191"/>
      <c r="I23" s="24" t="s">
        <v>131</v>
      </c>
      <c r="J23" s="17">
        <v>9500000</v>
      </c>
      <c r="K23" s="17">
        <v>750000</v>
      </c>
      <c r="L23" s="55">
        <f t="shared" si="2"/>
        <v>-8750000</v>
      </c>
    </row>
    <row r="24" spans="1:12" s="1" customFormat="1" ht="25.5" customHeight="1" x14ac:dyDescent="0.15">
      <c r="A24" s="196"/>
      <c r="B24" s="196"/>
      <c r="C24" s="151"/>
      <c r="D24" s="82"/>
      <c r="E24" s="82"/>
      <c r="F24" s="82"/>
      <c r="G24" s="194"/>
      <c r="H24" s="191"/>
      <c r="I24" s="24" t="s">
        <v>188</v>
      </c>
      <c r="J24" s="17">
        <v>1900000</v>
      </c>
      <c r="K24" s="17">
        <v>1900000</v>
      </c>
      <c r="L24" s="55">
        <f t="shared" si="2"/>
        <v>0</v>
      </c>
    </row>
    <row r="25" spans="1:12" s="1" customFormat="1" ht="25.5" customHeight="1" x14ac:dyDescent="0.15">
      <c r="A25" s="196"/>
      <c r="B25" s="196"/>
      <c r="C25" s="151"/>
      <c r="D25" s="82"/>
      <c r="E25" s="82"/>
      <c r="F25" s="82"/>
      <c r="G25" s="194"/>
      <c r="H25" s="191"/>
      <c r="I25" s="24" t="s">
        <v>189</v>
      </c>
      <c r="J25" s="17">
        <v>1500000</v>
      </c>
      <c r="K25" s="17">
        <v>1500000</v>
      </c>
      <c r="L25" s="55">
        <f t="shared" si="2"/>
        <v>0</v>
      </c>
    </row>
    <row r="26" spans="1:12" s="1" customFormat="1" ht="25.5" customHeight="1" x14ac:dyDescent="0.15">
      <c r="A26" s="196"/>
      <c r="B26" s="196"/>
      <c r="C26" s="151"/>
      <c r="D26" s="82"/>
      <c r="E26" s="82"/>
      <c r="F26" s="82"/>
      <c r="G26" s="194"/>
      <c r="H26" s="191"/>
      <c r="I26" s="24" t="s">
        <v>190</v>
      </c>
      <c r="J26" s="17">
        <v>1000000</v>
      </c>
      <c r="K26" s="17">
        <v>1200000</v>
      </c>
      <c r="L26" s="55">
        <f t="shared" si="2"/>
        <v>200000</v>
      </c>
    </row>
    <row r="27" spans="1:12" s="1" customFormat="1" ht="25.5" customHeight="1" x14ac:dyDescent="0.15">
      <c r="A27" s="196"/>
      <c r="B27" s="196"/>
      <c r="C27" s="151"/>
      <c r="D27" s="82"/>
      <c r="E27" s="82"/>
      <c r="F27" s="82"/>
      <c r="G27" s="194"/>
      <c r="H27" s="191"/>
      <c r="I27" s="24" t="s">
        <v>191</v>
      </c>
      <c r="J27" s="17">
        <v>1800000</v>
      </c>
      <c r="K27" s="17">
        <v>1800000</v>
      </c>
      <c r="L27" s="55">
        <f t="shared" si="2"/>
        <v>0</v>
      </c>
    </row>
    <row r="28" spans="1:12" s="1" customFormat="1" ht="25.5" customHeight="1" x14ac:dyDescent="0.15">
      <c r="A28" s="196"/>
      <c r="B28" s="196"/>
      <c r="C28" s="151"/>
      <c r="D28" s="82"/>
      <c r="E28" s="82"/>
      <c r="F28" s="82"/>
      <c r="G28" s="194"/>
      <c r="H28" s="191"/>
      <c r="I28" s="11" t="s">
        <v>118</v>
      </c>
      <c r="J28" s="17">
        <v>200000</v>
      </c>
      <c r="K28" s="17">
        <v>1200000</v>
      </c>
      <c r="L28" s="55">
        <f t="shared" si="2"/>
        <v>1000000</v>
      </c>
    </row>
    <row r="29" spans="1:12" s="1" customFormat="1" ht="25.5" customHeight="1" x14ac:dyDescent="0.15">
      <c r="A29" s="196"/>
      <c r="B29" s="196"/>
      <c r="C29" s="151"/>
      <c r="D29" s="82"/>
      <c r="E29" s="82"/>
      <c r="F29" s="82"/>
      <c r="G29" s="194"/>
      <c r="H29" s="191"/>
      <c r="I29" s="11" t="s">
        <v>240</v>
      </c>
      <c r="J29" s="17">
        <v>0</v>
      </c>
      <c r="K29" s="17">
        <v>100400000</v>
      </c>
      <c r="L29" s="55">
        <f t="shared" si="2"/>
        <v>100400000</v>
      </c>
    </row>
    <row r="30" spans="1:12" s="1" customFormat="1" ht="25.5" customHeight="1" x14ac:dyDescent="0.15">
      <c r="A30" s="196"/>
      <c r="B30" s="196"/>
      <c r="C30" s="151"/>
      <c r="D30" s="82"/>
      <c r="E30" s="82"/>
      <c r="F30" s="82"/>
      <c r="G30" s="194"/>
      <c r="H30" s="191"/>
      <c r="I30" s="193" t="s">
        <v>119</v>
      </c>
      <c r="J30" s="17">
        <v>3000000</v>
      </c>
      <c r="K30" s="17">
        <v>5000000</v>
      </c>
      <c r="L30" s="55">
        <f t="shared" si="2"/>
        <v>2000000</v>
      </c>
    </row>
    <row r="31" spans="1:12" s="1" customFormat="1" ht="25.5" customHeight="1" thickBot="1" x14ac:dyDescent="0.2">
      <c r="A31" s="196"/>
      <c r="B31" s="196"/>
      <c r="C31" s="151"/>
      <c r="D31" s="82"/>
      <c r="E31" s="82"/>
      <c r="F31" s="82"/>
      <c r="G31" s="74"/>
      <c r="H31" s="75"/>
      <c r="I31" s="76" t="s">
        <v>120</v>
      </c>
      <c r="J31" s="71">
        <v>3000000</v>
      </c>
      <c r="K31" s="71">
        <v>0</v>
      </c>
      <c r="L31" s="60">
        <f t="shared" si="2"/>
        <v>-3000000</v>
      </c>
    </row>
    <row r="32" spans="1:12" ht="14.25" x14ac:dyDescent="0.15">
      <c r="A32" s="86"/>
      <c r="B32" s="87"/>
      <c r="C32" s="88"/>
      <c r="D32" s="88"/>
      <c r="E32" s="89"/>
      <c r="F32" s="88"/>
    </row>
    <row r="33" spans="1:12" ht="14.25" x14ac:dyDescent="0.15">
      <c r="A33" s="86"/>
      <c r="B33" s="87"/>
      <c r="C33" s="88"/>
      <c r="D33" s="88"/>
      <c r="E33" s="89"/>
      <c r="F33" s="89"/>
    </row>
    <row r="34" spans="1:12" ht="14.25" x14ac:dyDescent="0.15">
      <c r="A34" s="86"/>
      <c r="B34" s="87"/>
      <c r="C34" s="88"/>
      <c r="D34" s="88"/>
      <c r="E34" s="88"/>
      <c r="F34" s="88"/>
    </row>
    <row r="35" spans="1:12" ht="14.25" x14ac:dyDescent="0.15">
      <c r="A35" s="86"/>
      <c r="B35" s="87"/>
      <c r="C35" s="88"/>
      <c r="D35" s="88"/>
      <c r="E35" s="89"/>
      <c r="F35" s="89"/>
    </row>
    <row r="36" spans="1:12" ht="14.25" x14ac:dyDescent="0.15">
      <c r="A36" s="93"/>
      <c r="B36" s="87"/>
      <c r="C36" s="88"/>
      <c r="D36" s="88"/>
      <c r="E36" s="88"/>
      <c r="F36" s="88"/>
    </row>
    <row r="37" spans="1:12" ht="14.25" x14ac:dyDescent="0.15">
      <c r="A37" s="86"/>
      <c r="B37" s="94"/>
      <c r="C37" s="88"/>
      <c r="D37" s="88"/>
      <c r="E37" s="89"/>
      <c r="F37" s="89"/>
    </row>
    <row r="38" spans="1:12" ht="14.25" x14ac:dyDescent="0.15">
      <c r="A38" s="86"/>
      <c r="B38" s="95"/>
      <c r="C38" s="88"/>
      <c r="D38" s="88"/>
      <c r="E38" s="88"/>
      <c r="F38" s="88"/>
    </row>
    <row r="39" spans="1:12" x14ac:dyDescent="0.15">
      <c r="A39" s="96"/>
      <c r="B39" s="96"/>
      <c r="C39" s="96"/>
      <c r="D39" s="97"/>
      <c r="E39" s="97"/>
      <c r="F39" s="97"/>
    </row>
    <row r="40" spans="1:12" x14ac:dyDescent="0.15">
      <c r="A40" s="96"/>
      <c r="B40" s="96"/>
      <c r="C40" s="96"/>
      <c r="D40" s="97"/>
      <c r="E40" s="97"/>
      <c r="F40" s="97"/>
    </row>
    <row r="41" spans="1:12" x14ac:dyDescent="0.15">
      <c r="A41" s="33"/>
      <c r="B41" s="33"/>
      <c r="C41" s="34"/>
      <c r="D41" s="35"/>
      <c r="E41" s="35"/>
      <c r="F41" s="35"/>
    </row>
    <row r="42" spans="1:12" x14ac:dyDescent="0.15">
      <c r="A42" s="33"/>
      <c r="B42" s="33"/>
      <c r="C42" s="34"/>
      <c r="D42" s="35"/>
      <c r="E42" s="35"/>
      <c r="F42" s="35"/>
    </row>
    <row r="44" spans="1:12" s="10" customFormat="1" ht="13.5" x14ac:dyDescent="0.15">
      <c r="A44" s="15"/>
      <c r="B44" s="15"/>
      <c r="C44" s="16"/>
      <c r="D44" s="12"/>
      <c r="E44" s="12"/>
      <c r="F44" s="12"/>
      <c r="G44" s="12"/>
      <c r="H44" s="12"/>
      <c r="I44" s="12"/>
      <c r="J44" s="12"/>
      <c r="K44" s="12"/>
      <c r="L44" s="12"/>
    </row>
    <row r="45" spans="1:12" s="10" customFormat="1" ht="13.5" x14ac:dyDescent="0.15">
      <c r="A45" s="15"/>
      <c r="B45" s="15"/>
      <c r="C45" s="16"/>
      <c r="D45" s="12"/>
      <c r="E45" s="12"/>
      <c r="F45" s="12"/>
      <c r="G45" s="12"/>
      <c r="H45" s="12"/>
      <c r="I45" s="12"/>
      <c r="J45" s="12"/>
      <c r="K45" s="12"/>
      <c r="L45" s="12"/>
    </row>
    <row r="47" spans="1:12" s="1" customFormat="1" ht="13.5" x14ac:dyDescent="0.15">
      <c r="A47" s="15"/>
      <c r="B47" s="15"/>
      <c r="C47" s="16"/>
      <c r="D47" s="12"/>
      <c r="E47" s="12"/>
      <c r="F47" s="12"/>
      <c r="G47" s="12"/>
      <c r="H47" s="12"/>
      <c r="I47" s="12"/>
      <c r="J47" s="12"/>
      <c r="K47" s="12"/>
      <c r="L47" s="12"/>
    </row>
    <row r="50" spans="3:12" s="15" customFormat="1" x14ac:dyDescent="0.15">
      <c r="C50" s="16"/>
      <c r="D50" s="12"/>
      <c r="E50" s="12"/>
      <c r="F50" s="12"/>
      <c r="G50" s="12"/>
      <c r="H50" s="12"/>
      <c r="I50" s="12"/>
      <c r="J50" s="12"/>
      <c r="K50" s="12"/>
      <c r="L50" s="12"/>
    </row>
  </sheetData>
  <mergeCells count="11">
    <mergeCell ref="H8:I8"/>
    <mergeCell ref="H14:I14"/>
    <mergeCell ref="H18:I18"/>
    <mergeCell ref="A1:L1"/>
    <mergeCell ref="A2:L2"/>
    <mergeCell ref="B3:C3"/>
    <mergeCell ref="A6:C6"/>
    <mergeCell ref="G6:I6"/>
    <mergeCell ref="G7:I7"/>
    <mergeCell ref="A10:C10"/>
    <mergeCell ref="B11:C1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4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M138"/>
  <sheetViews>
    <sheetView zoomScale="130" zoomScaleNormal="130" zoomScaleSheetLayoutView="100" workbookViewId="0">
      <selection activeCell="F17" sqref="F17"/>
    </sheetView>
  </sheetViews>
  <sheetFormatPr defaultRowHeight="12" x14ac:dyDescent="0.15"/>
  <cols>
    <col min="1" max="1" width="2.77734375" style="3" customWidth="1"/>
    <col min="2" max="2" width="3.44140625" style="3" customWidth="1"/>
    <col min="3" max="3" width="9.77734375" style="4" customWidth="1"/>
    <col min="4" max="4" width="11.6640625" style="5" customWidth="1"/>
    <col min="5" max="5" width="12.88671875" style="5" customWidth="1"/>
    <col min="6" max="6" width="10.44140625" style="5" customWidth="1"/>
    <col min="7" max="8" width="2.77734375" style="5" customWidth="1"/>
    <col min="9" max="9" width="19.77734375" style="5" bestFit="1" customWidth="1"/>
    <col min="10" max="10" width="12.6640625" style="5" customWidth="1"/>
    <col min="11" max="11" width="12.21875" style="9" customWidth="1"/>
    <col min="12" max="12" width="13.44140625" style="9" customWidth="1"/>
    <col min="13" max="16384" width="8.88671875" style="5"/>
  </cols>
  <sheetData>
    <row r="1" spans="1:12" s="1" customFormat="1" ht="18.75" customHeight="1" x14ac:dyDescent="0.15">
      <c r="A1" s="240" t="s">
        <v>241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2"/>
    </row>
    <row r="2" spans="1:12" s="2" customFormat="1" ht="18.75" customHeight="1" x14ac:dyDescent="0.15">
      <c r="A2" s="260" t="s">
        <v>242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2"/>
    </row>
    <row r="3" spans="1:12" s="6" customFormat="1" ht="18.75" customHeight="1" x14ac:dyDescent="0.15">
      <c r="A3" s="263" t="s">
        <v>234</v>
      </c>
      <c r="B3" s="264"/>
      <c r="C3" s="264"/>
      <c r="D3" s="264"/>
      <c r="E3" s="265"/>
      <c r="F3" s="266"/>
      <c r="G3" s="267"/>
      <c r="H3" s="267"/>
      <c r="I3" s="267"/>
      <c r="J3" s="267"/>
      <c r="K3" s="268"/>
      <c r="L3" s="281"/>
    </row>
    <row r="4" spans="1:12" s="6" customFormat="1" ht="18.75" customHeight="1" thickBot="1" x14ac:dyDescent="0.2">
      <c r="A4" s="270"/>
      <c r="B4" s="271"/>
      <c r="C4" s="272"/>
      <c r="D4" s="271"/>
      <c r="E4" s="271"/>
      <c r="F4" s="271"/>
      <c r="G4" s="271"/>
      <c r="H4" s="271"/>
      <c r="I4" s="271"/>
      <c r="J4" s="271"/>
      <c r="K4" s="273"/>
      <c r="L4" s="282" t="s">
        <v>22</v>
      </c>
    </row>
    <row r="5" spans="1:12" ht="31.5" customHeight="1" x14ac:dyDescent="0.15">
      <c r="A5" s="49" t="s">
        <v>0</v>
      </c>
      <c r="B5" s="50" t="s">
        <v>1</v>
      </c>
      <c r="C5" s="51" t="s">
        <v>2</v>
      </c>
      <c r="D5" s="52" t="s">
        <v>236</v>
      </c>
      <c r="E5" s="52" t="s">
        <v>237</v>
      </c>
      <c r="F5" s="51" t="s">
        <v>17</v>
      </c>
      <c r="G5" s="51" t="s">
        <v>0</v>
      </c>
      <c r="H5" s="51" t="s">
        <v>1</v>
      </c>
      <c r="I5" s="51" t="s">
        <v>2</v>
      </c>
      <c r="J5" s="52" t="s">
        <v>236</v>
      </c>
      <c r="K5" s="52" t="s">
        <v>237</v>
      </c>
      <c r="L5" s="101" t="s">
        <v>17</v>
      </c>
    </row>
    <row r="6" spans="1:12" s="1" customFormat="1" ht="18.75" customHeight="1" x14ac:dyDescent="0.15">
      <c r="A6" s="216" t="s">
        <v>16</v>
      </c>
      <c r="B6" s="217"/>
      <c r="C6" s="217"/>
      <c r="D6" s="17">
        <f>SUM(D7,D11,D15,D19,D23)</f>
        <v>809057233</v>
      </c>
      <c r="E6" s="17">
        <f>SUM(E7,E11,E15,E19,E23)</f>
        <v>1233100600</v>
      </c>
      <c r="F6" s="17">
        <f t="shared" ref="F6:F14" si="0">E6-D6</f>
        <v>424043367</v>
      </c>
      <c r="G6" s="217" t="s">
        <v>16</v>
      </c>
      <c r="H6" s="217"/>
      <c r="I6" s="217"/>
      <c r="J6" s="17">
        <f>SUM(J7,J26,J30,J37,J40,J43,J49,J54,J64,J85,J97,J102,J105,J109,J112,J115,J118,J121,J124,J127,J132,J136)</f>
        <v>809057233</v>
      </c>
      <c r="K6" s="17">
        <f>SUM(K7,K26,K30,K37,K40,K43,K49,K54,K64,K85,K97,K102,K105,K109,K112,K115,K118,K121,K124,K127,K132,K136)</f>
        <v>1233100600</v>
      </c>
      <c r="L6" s="55">
        <f>K6-J6</f>
        <v>424043367</v>
      </c>
    </row>
    <row r="7" spans="1:12" ht="18.75" customHeight="1" x14ac:dyDescent="0.15">
      <c r="A7" s="230" t="s">
        <v>21</v>
      </c>
      <c r="B7" s="203"/>
      <c r="C7" s="203"/>
      <c r="D7" s="17">
        <f>D8</f>
        <v>781253000</v>
      </c>
      <c r="E7" s="17">
        <f>SUM(E8)</f>
        <v>1166712000</v>
      </c>
      <c r="F7" s="17">
        <f t="shared" si="0"/>
        <v>385459000</v>
      </c>
      <c r="G7" s="210" t="s">
        <v>89</v>
      </c>
      <c r="H7" s="210"/>
      <c r="I7" s="210"/>
      <c r="J7" s="41">
        <f>SUM(J8,J15,J19)</f>
        <v>226784519</v>
      </c>
      <c r="K7" s="41">
        <f>SUM(K8,K15,K19)</f>
        <v>458339980</v>
      </c>
      <c r="L7" s="55">
        <f t="shared" ref="L7:L52" si="1">K7-J7</f>
        <v>231555461</v>
      </c>
    </row>
    <row r="8" spans="1:12" ht="18.75" customHeight="1" x14ac:dyDescent="0.15">
      <c r="A8" s="56"/>
      <c r="B8" s="203" t="s">
        <v>21</v>
      </c>
      <c r="C8" s="203"/>
      <c r="D8" s="17">
        <f>SUM(D9,D10)</f>
        <v>781253000</v>
      </c>
      <c r="E8" s="17">
        <f>SUM(E9,E10)</f>
        <v>1166712000</v>
      </c>
      <c r="F8" s="17">
        <f t="shared" si="0"/>
        <v>385459000</v>
      </c>
      <c r="G8" s="127"/>
      <c r="H8" s="222" t="s">
        <v>15</v>
      </c>
      <c r="I8" s="223"/>
      <c r="J8" s="41">
        <f>SUM(J9:J14)</f>
        <v>207163099</v>
      </c>
      <c r="K8" s="41">
        <f>SUM(K9:K14)</f>
        <v>425819980</v>
      </c>
      <c r="L8" s="55">
        <f t="shared" si="1"/>
        <v>218656881</v>
      </c>
    </row>
    <row r="9" spans="1:12" ht="18.75" customHeight="1" x14ac:dyDescent="0.15">
      <c r="A9" s="56"/>
      <c r="B9" s="63"/>
      <c r="C9" s="66" t="s">
        <v>14</v>
      </c>
      <c r="D9" s="17">
        <v>712753000</v>
      </c>
      <c r="E9" s="17">
        <v>1112512000</v>
      </c>
      <c r="F9" s="17">
        <f t="shared" si="0"/>
        <v>399759000</v>
      </c>
      <c r="G9" s="127"/>
      <c r="H9" s="127"/>
      <c r="I9" s="129" t="s">
        <v>13</v>
      </c>
      <c r="J9" s="41">
        <v>136611770</v>
      </c>
      <c r="K9" s="41">
        <v>286567980</v>
      </c>
      <c r="L9" s="55">
        <f t="shared" si="1"/>
        <v>149956210</v>
      </c>
    </row>
    <row r="10" spans="1:12" ht="18.75" customHeight="1" x14ac:dyDescent="0.15">
      <c r="A10" s="56"/>
      <c r="B10" s="63"/>
      <c r="C10" s="67" t="s">
        <v>12</v>
      </c>
      <c r="D10" s="17">
        <v>68500000</v>
      </c>
      <c r="E10" s="17">
        <v>54200000</v>
      </c>
      <c r="F10" s="17">
        <f>E10-D10</f>
        <v>-14300000</v>
      </c>
      <c r="G10" s="127"/>
      <c r="H10" s="127"/>
      <c r="I10" s="129" t="s">
        <v>11</v>
      </c>
      <c r="J10" s="41">
        <v>16061769</v>
      </c>
      <c r="K10" s="41">
        <v>33441000</v>
      </c>
      <c r="L10" s="55">
        <f t="shared" si="1"/>
        <v>17379231</v>
      </c>
    </row>
    <row r="11" spans="1:12" s="6" customFormat="1" ht="18.75" customHeight="1" x14ac:dyDescent="0.15">
      <c r="A11" s="211" t="s">
        <v>71</v>
      </c>
      <c r="B11" s="212"/>
      <c r="C11" s="212"/>
      <c r="D11" s="27">
        <f>D12</f>
        <v>10703500</v>
      </c>
      <c r="E11" s="27">
        <f>SUM(E12)</f>
        <v>44868600</v>
      </c>
      <c r="F11" s="17">
        <f t="shared" si="0"/>
        <v>34165100</v>
      </c>
      <c r="G11" s="127"/>
      <c r="H11" s="127"/>
      <c r="I11" s="129" t="s">
        <v>36</v>
      </c>
      <c r="J11" s="41">
        <v>16018200</v>
      </c>
      <c r="K11" s="41">
        <v>29346000</v>
      </c>
      <c r="L11" s="55">
        <f t="shared" si="1"/>
        <v>13327800</v>
      </c>
    </row>
    <row r="12" spans="1:12" s="6" customFormat="1" ht="18.75" customHeight="1" x14ac:dyDescent="0.15">
      <c r="A12" s="102"/>
      <c r="B12" s="63" t="s">
        <v>71</v>
      </c>
      <c r="C12" s="66"/>
      <c r="D12" s="17">
        <f>SUM(D13,D14)</f>
        <v>10703500</v>
      </c>
      <c r="E12" s="17">
        <f>SUM(E13,E14)</f>
        <v>44868600</v>
      </c>
      <c r="F12" s="17">
        <f t="shared" si="0"/>
        <v>34165100</v>
      </c>
      <c r="G12" s="127"/>
      <c r="H12" s="127"/>
      <c r="I12" s="129" t="s">
        <v>6</v>
      </c>
      <c r="J12" s="41">
        <v>0</v>
      </c>
      <c r="K12" s="41">
        <v>180000</v>
      </c>
      <c r="L12" s="55">
        <f t="shared" si="1"/>
        <v>180000</v>
      </c>
    </row>
    <row r="13" spans="1:12" s="6" customFormat="1" ht="18.75" customHeight="1" x14ac:dyDescent="0.15">
      <c r="A13" s="56"/>
      <c r="B13" s="103"/>
      <c r="C13" s="66" t="s">
        <v>167</v>
      </c>
      <c r="D13" s="17">
        <v>10703500</v>
      </c>
      <c r="E13" s="17">
        <v>44868600</v>
      </c>
      <c r="F13" s="17">
        <f t="shared" si="0"/>
        <v>34165100</v>
      </c>
      <c r="G13" s="127"/>
      <c r="H13" s="127"/>
      <c r="I13" s="129" t="s">
        <v>84</v>
      </c>
      <c r="J13" s="41">
        <v>2160000</v>
      </c>
      <c r="K13" s="41">
        <v>2490000</v>
      </c>
      <c r="L13" s="55">
        <f t="shared" si="1"/>
        <v>330000</v>
      </c>
    </row>
    <row r="14" spans="1:12" s="6" customFormat="1" ht="18.75" customHeight="1" x14ac:dyDescent="0.15">
      <c r="A14" s="56"/>
      <c r="B14" s="63"/>
      <c r="C14" s="66" t="s">
        <v>168</v>
      </c>
      <c r="D14" s="27">
        <v>0</v>
      </c>
      <c r="E14" s="27">
        <v>0</v>
      </c>
      <c r="F14" s="17">
        <f t="shared" si="0"/>
        <v>0</v>
      </c>
      <c r="G14" s="127"/>
      <c r="H14" s="127"/>
      <c r="I14" s="129" t="s">
        <v>133</v>
      </c>
      <c r="J14" s="41">
        <v>36311360</v>
      </c>
      <c r="K14" s="41">
        <v>73795000</v>
      </c>
      <c r="L14" s="55">
        <f t="shared" si="1"/>
        <v>37483640</v>
      </c>
    </row>
    <row r="15" spans="1:12" s="6" customFormat="1" ht="18.75" customHeight="1" x14ac:dyDescent="0.15">
      <c r="A15" s="211" t="s">
        <v>10</v>
      </c>
      <c r="B15" s="212"/>
      <c r="C15" s="212"/>
      <c r="D15" s="27">
        <f>D16</f>
        <v>5000000</v>
      </c>
      <c r="E15" s="27">
        <f>SUM(E16)</f>
        <v>5840000</v>
      </c>
      <c r="F15" s="17">
        <f t="shared" ref="F15:F16" si="2">E15-D15</f>
        <v>840000</v>
      </c>
      <c r="G15" s="11"/>
      <c r="H15" s="203" t="s">
        <v>88</v>
      </c>
      <c r="I15" s="203"/>
      <c r="J15" s="41">
        <f>J16+J17</f>
        <v>5070000</v>
      </c>
      <c r="K15" s="41">
        <f>K16+K17+K18</f>
        <v>11120000</v>
      </c>
      <c r="L15" s="55">
        <f t="shared" si="1"/>
        <v>6050000</v>
      </c>
    </row>
    <row r="16" spans="1:12" s="6" customFormat="1" ht="18.75" customHeight="1" x14ac:dyDescent="0.15">
      <c r="A16" s="102"/>
      <c r="B16" s="156" t="s">
        <v>10</v>
      </c>
      <c r="C16" s="159"/>
      <c r="D16" s="17">
        <f>SUM(D17,D18)</f>
        <v>5000000</v>
      </c>
      <c r="E16" s="17">
        <f>SUM(E17,E18)</f>
        <v>5840000</v>
      </c>
      <c r="F16" s="17">
        <f t="shared" si="2"/>
        <v>840000</v>
      </c>
      <c r="G16" s="11"/>
      <c r="H16" s="11"/>
      <c r="I16" s="11" t="s">
        <v>78</v>
      </c>
      <c r="J16" s="41">
        <v>2692000</v>
      </c>
      <c r="K16" s="41">
        <v>7320000</v>
      </c>
      <c r="L16" s="55">
        <f t="shared" si="1"/>
        <v>4628000</v>
      </c>
    </row>
    <row r="17" spans="1:12" s="6" customFormat="1" ht="18.75" customHeight="1" x14ac:dyDescent="0.15">
      <c r="A17" s="157"/>
      <c r="B17" s="103"/>
      <c r="C17" s="159" t="s">
        <v>10</v>
      </c>
      <c r="D17" s="17">
        <v>5000000</v>
      </c>
      <c r="E17" s="17">
        <v>5000000</v>
      </c>
      <c r="F17" s="17">
        <f t="shared" ref="F17:F26" si="3">E17-D17</f>
        <v>0</v>
      </c>
      <c r="G17" s="11"/>
      <c r="H17" s="11"/>
      <c r="I17" s="11" t="s">
        <v>7</v>
      </c>
      <c r="J17" s="41">
        <v>2378000</v>
      </c>
      <c r="K17" s="41">
        <v>2600000</v>
      </c>
      <c r="L17" s="55">
        <f t="shared" si="1"/>
        <v>222000</v>
      </c>
    </row>
    <row r="18" spans="1:12" s="6" customFormat="1" ht="18.75" customHeight="1" x14ac:dyDescent="0.15">
      <c r="A18" s="194"/>
      <c r="B18" s="103"/>
      <c r="C18" s="193" t="s">
        <v>70</v>
      </c>
      <c r="D18" s="17">
        <v>0</v>
      </c>
      <c r="E18" s="17">
        <v>840000</v>
      </c>
      <c r="F18" s="17">
        <f t="shared" si="3"/>
        <v>840000</v>
      </c>
      <c r="G18" s="11"/>
      <c r="H18" s="11"/>
      <c r="I18" s="11" t="s">
        <v>243</v>
      </c>
      <c r="J18" s="41">
        <v>0</v>
      </c>
      <c r="K18" s="41">
        <v>1200000</v>
      </c>
      <c r="L18" s="55">
        <f t="shared" si="1"/>
        <v>1200000</v>
      </c>
    </row>
    <row r="19" spans="1:12" s="6" customFormat="1" ht="18.75" customHeight="1" x14ac:dyDescent="0.15">
      <c r="A19" s="225" t="s">
        <v>34</v>
      </c>
      <c r="B19" s="226"/>
      <c r="C19" s="223"/>
      <c r="D19" s="27">
        <f>D20</f>
        <v>9000000</v>
      </c>
      <c r="E19" s="27">
        <f>E20</f>
        <v>7300000</v>
      </c>
      <c r="F19" s="17"/>
      <c r="G19" s="127"/>
      <c r="H19" s="203" t="s">
        <v>79</v>
      </c>
      <c r="I19" s="203"/>
      <c r="J19" s="41">
        <f>SUM(J20:J25)</f>
        <v>14551420</v>
      </c>
      <c r="K19" s="41">
        <f>SUM(K20:K25)</f>
        <v>21400000</v>
      </c>
      <c r="L19" s="55">
        <f t="shared" si="1"/>
        <v>6848580</v>
      </c>
    </row>
    <row r="20" spans="1:12" ht="18.75" customHeight="1" x14ac:dyDescent="0.15">
      <c r="A20" s="283"/>
      <c r="B20" s="11" t="s">
        <v>34</v>
      </c>
      <c r="C20" s="11"/>
      <c r="D20" s="27">
        <f>SUM(D21,D22)</f>
        <v>9000000</v>
      </c>
      <c r="E20" s="27">
        <f>SUM(E21,E22)</f>
        <v>7300000</v>
      </c>
      <c r="F20" s="17">
        <f t="shared" si="3"/>
        <v>-1700000</v>
      </c>
      <c r="G20" s="133"/>
      <c r="H20" s="11"/>
      <c r="I20" s="154" t="s">
        <v>37</v>
      </c>
      <c r="J20" s="41">
        <v>5992450</v>
      </c>
      <c r="K20" s="41">
        <v>6920000</v>
      </c>
      <c r="L20" s="55">
        <f t="shared" si="1"/>
        <v>927550</v>
      </c>
    </row>
    <row r="21" spans="1:12" s="1" customFormat="1" ht="18.75" customHeight="1" x14ac:dyDescent="0.15">
      <c r="A21" s="102"/>
      <c r="B21" s="238"/>
      <c r="C21" s="158" t="s">
        <v>85</v>
      </c>
      <c r="D21" s="27">
        <v>300000</v>
      </c>
      <c r="E21" s="27">
        <v>300000</v>
      </c>
      <c r="F21" s="17">
        <f t="shared" si="3"/>
        <v>0</v>
      </c>
      <c r="G21" s="127"/>
      <c r="H21" s="11"/>
      <c r="I21" s="154" t="s">
        <v>38</v>
      </c>
      <c r="J21" s="41">
        <v>300000</v>
      </c>
      <c r="K21" s="41">
        <v>2400000</v>
      </c>
      <c r="L21" s="55">
        <f t="shared" si="1"/>
        <v>2100000</v>
      </c>
    </row>
    <row r="22" spans="1:12" s="1" customFormat="1" ht="18.75" customHeight="1" x14ac:dyDescent="0.15">
      <c r="A22" s="57"/>
      <c r="B22" s="103"/>
      <c r="C22" s="29" t="s">
        <v>35</v>
      </c>
      <c r="D22" s="27">
        <v>8700000</v>
      </c>
      <c r="E22" s="27">
        <v>7000000</v>
      </c>
      <c r="F22" s="17">
        <f t="shared" si="3"/>
        <v>-1700000</v>
      </c>
      <c r="G22" s="127"/>
      <c r="H22" s="11"/>
      <c r="I22" s="154" t="s">
        <v>39</v>
      </c>
      <c r="J22" s="41">
        <v>1630000</v>
      </c>
      <c r="K22" s="41">
        <v>1740000</v>
      </c>
      <c r="L22" s="55">
        <f t="shared" si="1"/>
        <v>110000</v>
      </c>
    </row>
    <row r="23" spans="1:12" s="1" customFormat="1" ht="18.75" customHeight="1" x14ac:dyDescent="0.15">
      <c r="A23" s="225" t="s">
        <v>9</v>
      </c>
      <c r="B23" s="226"/>
      <c r="C23" s="223"/>
      <c r="D23" s="27">
        <f>D24</f>
        <v>3100733</v>
      </c>
      <c r="E23" s="27">
        <f>E24</f>
        <v>8380000</v>
      </c>
      <c r="F23" s="17">
        <f t="shared" si="3"/>
        <v>5279267</v>
      </c>
      <c r="G23" s="127"/>
      <c r="H23" s="127"/>
      <c r="I23" s="154" t="s">
        <v>142</v>
      </c>
      <c r="J23" s="41">
        <v>5280370</v>
      </c>
      <c r="K23" s="41">
        <v>6840000</v>
      </c>
      <c r="L23" s="55">
        <f t="shared" si="1"/>
        <v>1559630</v>
      </c>
    </row>
    <row r="24" spans="1:12" s="1" customFormat="1" ht="18.75" customHeight="1" x14ac:dyDescent="0.15">
      <c r="A24" s="58"/>
      <c r="B24" s="189" t="s">
        <v>9</v>
      </c>
      <c r="C24" s="188"/>
      <c r="D24" s="27">
        <f>D25</f>
        <v>3100733</v>
      </c>
      <c r="E24" s="27">
        <f>E25</f>
        <v>8380000</v>
      </c>
      <c r="F24" s="17">
        <f t="shared" si="3"/>
        <v>5279267</v>
      </c>
      <c r="G24" s="136"/>
      <c r="H24" s="135"/>
      <c r="I24" s="154" t="s">
        <v>143</v>
      </c>
      <c r="J24" s="41">
        <v>1338600</v>
      </c>
      <c r="K24" s="41">
        <v>1700000</v>
      </c>
      <c r="L24" s="55">
        <f t="shared" si="1"/>
        <v>361400</v>
      </c>
    </row>
    <row r="25" spans="1:12" s="1" customFormat="1" ht="18.75" customHeight="1" thickBot="1" x14ac:dyDescent="0.2">
      <c r="A25" s="74"/>
      <c r="B25" s="59"/>
      <c r="C25" s="59" t="s">
        <v>8</v>
      </c>
      <c r="D25" s="71">
        <v>3100733</v>
      </c>
      <c r="E25" s="71">
        <v>8380000</v>
      </c>
      <c r="F25" s="71">
        <f t="shared" si="3"/>
        <v>5279267</v>
      </c>
      <c r="G25" s="136"/>
      <c r="H25" s="135"/>
      <c r="I25" s="154" t="s">
        <v>4</v>
      </c>
      <c r="J25" s="41">
        <v>10000</v>
      </c>
      <c r="K25" s="41">
        <v>1800000</v>
      </c>
      <c r="L25" s="55">
        <f t="shared" si="1"/>
        <v>1790000</v>
      </c>
    </row>
    <row r="26" spans="1:12" s="1" customFormat="1" ht="18.75" customHeight="1" x14ac:dyDescent="0.15">
      <c r="A26" s="195"/>
      <c r="B26" s="239"/>
      <c r="C26" s="239"/>
      <c r="D26" s="90"/>
      <c r="E26" s="90"/>
      <c r="F26" s="119"/>
      <c r="G26" s="207" t="s">
        <v>121</v>
      </c>
      <c r="H26" s="210"/>
      <c r="I26" s="210"/>
      <c r="J26" s="41">
        <f>J27</f>
        <v>4500000</v>
      </c>
      <c r="K26" s="41">
        <f>K27</f>
        <v>5500000</v>
      </c>
      <c r="L26" s="147">
        <f>K26-J26</f>
        <v>1000000</v>
      </c>
    </row>
    <row r="27" spans="1:12" s="1" customFormat="1" ht="18.75" customHeight="1" x14ac:dyDescent="0.15">
      <c r="A27" s="83"/>
      <c r="B27" s="83"/>
      <c r="C27" s="83"/>
      <c r="D27" s="83"/>
      <c r="E27" s="83"/>
      <c r="F27" s="130"/>
      <c r="G27" s="134"/>
      <c r="H27" s="203" t="s">
        <v>122</v>
      </c>
      <c r="I27" s="203"/>
      <c r="J27" s="41">
        <f>SUM(J28:J29)</f>
        <v>4500000</v>
      </c>
      <c r="K27" s="41">
        <f>SUM(K28:K29)</f>
        <v>5500000</v>
      </c>
      <c r="L27" s="55">
        <f t="shared" si="1"/>
        <v>1000000</v>
      </c>
    </row>
    <row r="28" spans="1:12" s="1" customFormat="1" ht="18.75" customHeight="1" x14ac:dyDescent="0.15">
      <c r="A28" s="83"/>
      <c r="B28" s="83"/>
      <c r="C28" s="83"/>
      <c r="D28" s="83"/>
      <c r="E28" s="83"/>
      <c r="F28" s="130"/>
      <c r="G28" s="134"/>
      <c r="H28" s="180"/>
      <c r="I28" s="180" t="s">
        <v>220</v>
      </c>
      <c r="J28" s="41">
        <v>3000000</v>
      </c>
      <c r="K28" s="41">
        <v>1000000</v>
      </c>
      <c r="L28" s="55"/>
    </row>
    <row r="29" spans="1:12" s="1" customFormat="1" ht="18.75" customHeight="1" x14ac:dyDescent="0.15">
      <c r="A29" s="83"/>
      <c r="B29" s="83"/>
      <c r="C29" s="83"/>
      <c r="D29" s="36"/>
      <c r="E29" s="121"/>
      <c r="F29" s="122"/>
      <c r="G29" s="128"/>
      <c r="H29" s="126"/>
      <c r="I29" s="129" t="s">
        <v>3</v>
      </c>
      <c r="J29" s="41">
        <v>1500000</v>
      </c>
      <c r="K29" s="41">
        <v>4500000</v>
      </c>
      <c r="L29" s="55">
        <f t="shared" si="1"/>
        <v>3000000</v>
      </c>
    </row>
    <row r="30" spans="1:12" s="1" customFormat="1" ht="18.75" customHeight="1" x14ac:dyDescent="0.15">
      <c r="A30" s="83"/>
      <c r="B30" s="83"/>
      <c r="C30" s="83"/>
      <c r="D30" s="36"/>
      <c r="E30" s="120"/>
      <c r="F30" s="123"/>
      <c r="G30" s="207" t="s">
        <v>27</v>
      </c>
      <c r="H30" s="210"/>
      <c r="I30" s="210"/>
      <c r="J30" s="41">
        <f>J31</f>
        <v>35519992</v>
      </c>
      <c r="K30" s="41">
        <f>SUM(K31)</f>
        <v>81223620</v>
      </c>
      <c r="L30" s="55">
        <f t="shared" si="1"/>
        <v>45703628</v>
      </c>
    </row>
    <row r="31" spans="1:12" s="1" customFormat="1" ht="18.75" customHeight="1" x14ac:dyDescent="0.15">
      <c r="A31" s="124"/>
      <c r="B31" s="124"/>
      <c r="C31" s="107"/>
      <c r="D31" s="120"/>
      <c r="E31" s="120"/>
      <c r="F31" s="123"/>
      <c r="G31" s="64"/>
      <c r="H31" s="203" t="s">
        <v>27</v>
      </c>
      <c r="I31" s="203"/>
      <c r="J31" s="41">
        <f>SUM(J32:J36)</f>
        <v>35519992</v>
      </c>
      <c r="K31" s="41">
        <f>SUM(K32:K36)</f>
        <v>81223620</v>
      </c>
      <c r="L31" s="55">
        <f t="shared" si="1"/>
        <v>45703628</v>
      </c>
    </row>
    <row r="32" spans="1:12" ht="18.75" customHeight="1" x14ac:dyDescent="0.15">
      <c r="A32" s="124"/>
      <c r="B32" s="104"/>
      <c r="C32" s="107"/>
      <c r="D32" s="104"/>
      <c r="E32" s="104"/>
      <c r="F32" s="108"/>
      <c r="G32" s="65"/>
      <c r="H32" s="40"/>
      <c r="I32" s="40" t="s">
        <v>158</v>
      </c>
      <c r="J32" s="41">
        <v>10029492</v>
      </c>
      <c r="K32" s="41">
        <v>11000000</v>
      </c>
      <c r="L32" s="55">
        <f t="shared" si="1"/>
        <v>970508</v>
      </c>
    </row>
    <row r="33" spans="1:12" ht="18.75" customHeight="1" x14ac:dyDescent="0.15">
      <c r="A33" s="124"/>
      <c r="B33" s="104"/>
      <c r="C33" s="107"/>
      <c r="D33" s="104"/>
      <c r="E33" s="104"/>
      <c r="F33" s="108"/>
      <c r="G33" s="163"/>
      <c r="H33" s="40"/>
      <c r="I33" s="40" t="s">
        <v>170</v>
      </c>
      <c r="J33" s="41">
        <v>5100000</v>
      </c>
      <c r="K33" s="41">
        <v>18448600</v>
      </c>
      <c r="L33" s="55">
        <f t="shared" si="1"/>
        <v>13348600</v>
      </c>
    </row>
    <row r="34" spans="1:12" ht="18.75" customHeight="1" x14ac:dyDescent="0.15">
      <c r="A34" s="124"/>
      <c r="B34" s="104"/>
      <c r="C34" s="107"/>
      <c r="D34" s="104"/>
      <c r="E34" s="104"/>
      <c r="F34" s="108"/>
      <c r="G34" s="163"/>
      <c r="H34" s="40"/>
      <c r="I34" s="40" t="s">
        <v>244</v>
      </c>
      <c r="J34" s="41">
        <v>9390500</v>
      </c>
      <c r="K34" s="41">
        <v>7960020</v>
      </c>
      <c r="L34" s="55">
        <f t="shared" si="1"/>
        <v>-1430480</v>
      </c>
    </row>
    <row r="35" spans="1:12" ht="18.75" customHeight="1" x14ac:dyDescent="0.15">
      <c r="A35" s="106"/>
      <c r="B35" s="106"/>
      <c r="C35" s="107"/>
      <c r="D35" s="104"/>
      <c r="E35" s="104"/>
      <c r="F35" s="108"/>
      <c r="G35" s="64"/>
      <c r="H35" s="63"/>
      <c r="I35" s="66" t="s">
        <v>232</v>
      </c>
      <c r="J35" s="41">
        <v>0</v>
      </c>
      <c r="K35" s="41">
        <v>34315000</v>
      </c>
      <c r="L35" s="55">
        <f t="shared" si="1"/>
        <v>34315000</v>
      </c>
    </row>
    <row r="36" spans="1:12" ht="18.75" customHeight="1" x14ac:dyDescent="0.15">
      <c r="A36" s="98"/>
      <c r="B36" s="98"/>
      <c r="C36" s="98"/>
      <c r="D36" s="98"/>
      <c r="E36" s="98"/>
      <c r="F36" s="125"/>
      <c r="G36" s="64"/>
      <c r="H36" s="63"/>
      <c r="I36" s="66" t="s">
        <v>40</v>
      </c>
      <c r="J36" s="41">
        <v>11000000</v>
      </c>
      <c r="K36" s="41">
        <v>9500000</v>
      </c>
      <c r="L36" s="55">
        <f t="shared" si="1"/>
        <v>-1500000</v>
      </c>
    </row>
    <row r="37" spans="1:12" ht="18.75" customHeight="1" x14ac:dyDescent="0.15">
      <c r="A37" s="98"/>
      <c r="B37" s="98"/>
      <c r="C37" s="98"/>
      <c r="D37" s="98"/>
      <c r="E37" s="98"/>
      <c r="F37" s="125"/>
      <c r="G37" s="207" t="s">
        <v>41</v>
      </c>
      <c r="H37" s="210"/>
      <c r="I37" s="210"/>
      <c r="J37" s="41">
        <f>J38</f>
        <v>300000</v>
      </c>
      <c r="K37" s="41">
        <f>K38</f>
        <v>300000</v>
      </c>
      <c r="L37" s="55">
        <f t="shared" si="1"/>
        <v>0</v>
      </c>
    </row>
    <row r="38" spans="1:12" ht="18.75" customHeight="1" x14ac:dyDescent="0.15">
      <c r="A38" s="98"/>
      <c r="B38" s="98"/>
      <c r="C38" s="98"/>
      <c r="D38" s="98"/>
      <c r="E38" s="98"/>
      <c r="F38" s="125"/>
      <c r="G38" s="64"/>
      <c r="H38" s="203" t="s">
        <v>41</v>
      </c>
      <c r="I38" s="203"/>
      <c r="J38" s="41">
        <f>J39</f>
        <v>300000</v>
      </c>
      <c r="K38" s="41">
        <f>K39</f>
        <v>300000</v>
      </c>
      <c r="L38" s="55">
        <f t="shared" si="1"/>
        <v>0</v>
      </c>
    </row>
    <row r="39" spans="1:12" ht="18.75" customHeight="1" x14ac:dyDescent="0.15">
      <c r="A39" s="124"/>
      <c r="B39" s="104"/>
      <c r="C39" s="107"/>
      <c r="D39" s="104"/>
      <c r="E39" s="104"/>
      <c r="F39" s="108"/>
      <c r="G39" s="64"/>
      <c r="H39" s="63"/>
      <c r="I39" s="66" t="s">
        <v>41</v>
      </c>
      <c r="J39" s="41">
        <v>300000</v>
      </c>
      <c r="K39" s="41">
        <v>300000</v>
      </c>
      <c r="L39" s="55">
        <f t="shared" si="1"/>
        <v>0</v>
      </c>
    </row>
    <row r="40" spans="1:12" ht="18.75" customHeight="1" x14ac:dyDescent="0.15">
      <c r="A40" s="124"/>
      <c r="B40" s="104"/>
      <c r="C40" s="107"/>
      <c r="D40" s="104"/>
      <c r="E40" s="104"/>
      <c r="F40" s="108"/>
      <c r="G40" s="207" t="s">
        <v>42</v>
      </c>
      <c r="H40" s="210"/>
      <c r="I40" s="210"/>
      <c r="J40" s="41">
        <f>J41</f>
        <v>626082</v>
      </c>
      <c r="K40" s="41">
        <f>K41</f>
        <v>600000</v>
      </c>
      <c r="L40" s="55">
        <f t="shared" si="1"/>
        <v>-26082</v>
      </c>
    </row>
    <row r="41" spans="1:12" ht="18.75" customHeight="1" x14ac:dyDescent="0.15">
      <c r="A41" s="106"/>
      <c r="B41" s="106"/>
      <c r="C41" s="107"/>
      <c r="D41" s="104"/>
      <c r="E41" s="104"/>
      <c r="F41" s="108"/>
      <c r="G41" s="64"/>
      <c r="H41" s="203" t="s">
        <v>19</v>
      </c>
      <c r="I41" s="203"/>
      <c r="J41" s="41">
        <f>J42</f>
        <v>626082</v>
      </c>
      <c r="K41" s="41">
        <f>K42</f>
        <v>600000</v>
      </c>
      <c r="L41" s="55">
        <f t="shared" si="1"/>
        <v>-26082</v>
      </c>
    </row>
    <row r="42" spans="1:12" ht="18.75" customHeight="1" x14ac:dyDescent="0.15">
      <c r="A42" s="98"/>
      <c r="B42" s="98"/>
      <c r="C42" s="98"/>
      <c r="D42" s="98"/>
      <c r="E42" s="98"/>
      <c r="F42" s="125"/>
      <c r="G42" s="64"/>
      <c r="H42" s="63"/>
      <c r="I42" s="66" t="s">
        <v>19</v>
      </c>
      <c r="J42" s="41">
        <v>626082</v>
      </c>
      <c r="K42" s="41">
        <v>600000</v>
      </c>
      <c r="L42" s="55">
        <f t="shared" si="1"/>
        <v>-26082</v>
      </c>
    </row>
    <row r="43" spans="1:12" ht="18.75" customHeight="1" x14ac:dyDescent="0.15">
      <c r="A43" s="124"/>
      <c r="B43" s="104"/>
      <c r="C43" s="107"/>
      <c r="D43" s="104"/>
      <c r="E43" s="104"/>
      <c r="F43" s="108"/>
      <c r="G43" s="207" t="s">
        <v>43</v>
      </c>
      <c r="H43" s="210"/>
      <c r="I43" s="210"/>
      <c r="J43" s="41">
        <f>SUM(J44,J46)</f>
        <v>50041000</v>
      </c>
      <c r="K43" s="41">
        <f>SUM(K44,K46)</f>
        <v>50041000</v>
      </c>
      <c r="L43" s="55">
        <f t="shared" si="1"/>
        <v>0</v>
      </c>
    </row>
    <row r="44" spans="1:12" ht="18.75" customHeight="1" x14ac:dyDescent="0.15">
      <c r="A44" s="124"/>
      <c r="B44" s="104"/>
      <c r="C44" s="107"/>
      <c r="D44" s="104"/>
      <c r="E44" s="104"/>
      <c r="F44" s="108"/>
      <c r="G44" s="64"/>
      <c r="H44" s="222" t="s">
        <v>43</v>
      </c>
      <c r="I44" s="223"/>
      <c r="J44" s="41">
        <f>J45</f>
        <v>39001000</v>
      </c>
      <c r="K44" s="41">
        <f>K45</f>
        <v>39001000</v>
      </c>
      <c r="L44" s="55">
        <f t="shared" si="1"/>
        <v>0</v>
      </c>
    </row>
    <row r="45" spans="1:12" ht="18.75" customHeight="1" x14ac:dyDescent="0.15">
      <c r="A45" s="124"/>
      <c r="B45" s="104"/>
      <c r="C45" s="107"/>
      <c r="D45" s="104"/>
      <c r="E45" s="104"/>
      <c r="F45" s="108"/>
      <c r="G45" s="64"/>
      <c r="H45" s="63"/>
      <c r="I45" s="66" t="s">
        <v>44</v>
      </c>
      <c r="J45" s="41">
        <v>39001000</v>
      </c>
      <c r="K45" s="41">
        <v>39001000</v>
      </c>
      <c r="L45" s="55">
        <f t="shared" si="1"/>
        <v>0</v>
      </c>
    </row>
    <row r="46" spans="1:12" ht="18.75" customHeight="1" x14ac:dyDescent="0.15">
      <c r="A46" s="106"/>
      <c r="B46" s="106"/>
      <c r="C46" s="107"/>
      <c r="D46" s="104"/>
      <c r="E46" s="104"/>
      <c r="F46" s="108"/>
      <c r="G46" s="137"/>
      <c r="H46" s="222" t="s">
        <v>144</v>
      </c>
      <c r="I46" s="223"/>
      <c r="J46" s="14">
        <f>SUM(J47:J48)</f>
        <v>11040000</v>
      </c>
      <c r="K46" s="14">
        <f>SUM(K47:K48)</f>
        <v>11040000</v>
      </c>
      <c r="L46" s="55">
        <f t="shared" si="1"/>
        <v>0</v>
      </c>
    </row>
    <row r="47" spans="1:12" ht="18.75" customHeight="1" x14ac:dyDescent="0.15">
      <c r="A47" s="106"/>
      <c r="B47" s="106"/>
      <c r="C47" s="107"/>
      <c r="D47" s="104"/>
      <c r="E47" s="104"/>
      <c r="F47" s="108"/>
      <c r="G47" s="163"/>
      <c r="H47" s="11"/>
      <c r="I47" s="11" t="s">
        <v>206</v>
      </c>
      <c r="J47" s="14">
        <v>10258390</v>
      </c>
      <c r="K47" s="14">
        <v>10258390</v>
      </c>
      <c r="L47" s="55"/>
    </row>
    <row r="48" spans="1:12" ht="18.75" customHeight="1" x14ac:dyDescent="0.15">
      <c r="A48" s="106"/>
      <c r="B48" s="106"/>
      <c r="C48" s="107"/>
      <c r="D48" s="104"/>
      <c r="E48" s="104"/>
      <c r="F48" s="108"/>
      <c r="G48" s="137"/>
      <c r="H48" s="11"/>
      <c r="I48" s="11" t="s">
        <v>47</v>
      </c>
      <c r="J48" s="14">
        <v>781610</v>
      </c>
      <c r="K48" s="14">
        <v>781610</v>
      </c>
      <c r="L48" s="55">
        <f t="shared" si="1"/>
        <v>0</v>
      </c>
    </row>
    <row r="49" spans="1:12" ht="18.75" customHeight="1" x14ac:dyDescent="0.15">
      <c r="A49" s="106"/>
      <c r="B49" s="106"/>
      <c r="C49" s="107"/>
      <c r="D49" s="104"/>
      <c r="E49" s="104"/>
      <c r="F49" s="108"/>
      <c r="G49" s="207" t="s">
        <v>45</v>
      </c>
      <c r="H49" s="210"/>
      <c r="I49" s="210"/>
      <c r="J49" s="38">
        <f>J50</f>
        <v>50272060</v>
      </c>
      <c r="K49" s="38">
        <f>K50</f>
        <v>50248000</v>
      </c>
      <c r="L49" s="55">
        <f t="shared" si="1"/>
        <v>-24060</v>
      </c>
    </row>
    <row r="50" spans="1:12" ht="18.75" customHeight="1" x14ac:dyDescent="0.15">
      <c r="A50" s="106"/>
      <c r="B50" s="106"/>
      <c r="C50" s="107"/>
      <c r="D50" s="104"/>
      <c r="E50" s="104"/>
      <c r="F50" s="108"/>
      <c r="G50" s="64"/>
      <c r="H50" s="203" t="s">
        <v>45</v>
      </c>
      <c r="I50" s="203"/>
      <c r="J50" s="38">
        <f>SUM(J51:J53)</f>
        <v>50272060</v>
      </c>
      <c r="K50" s="38">
        <f>SUM(K51,K52,K53)</f>
        <v>50248000</v>
      </c>
      <c r="L50" s="55">
        <f t="shared" si="1"/>
        <v>-24060</v>
      </c>
    </row>
    <row r="51" spans="1:12" ht="18.75" customHeight="1" x14ac:dyDescent="0.15">
      <c r="A51" s="106"/>
      <c r="B51" s="106"/>
      <c r="C51" s="107"/>
      <c r="D51" s="104"/>
      <c r="E51" s="104"/>
      <c r="F51" s="108"/>
      <c r="G51" s="65"/>
      <c r="H51" s="11"/>
      <c r="I51" s="11" t="s">
        <v>46</v>
      </c>
      <c r="J51" s="39">
        <v>34542010</v>
      </c>
      <c r="K51" s="39">
        <v>36111360</v>
      </c>
      <c r="L51" s="55">
        <f t="shared" si="1"/>
        <v>1569350</v>
      </c>
    </row>
    <row r="52" spans="1:12" ht="18.75" customHeight="1" x14ac:dyDescent="0.15">
      <c r="A52" s="106"/>
      <c r="B52" s="106"/>
      <c r="C52" s="107"/>
      <c r="D52" s="104"/>
      <c r="E52" s="104"/>
      <c r="F52" s="108"/>
      <c r="G52" s="65"/>
      <c r="H52" s="11"/>
      <c r="I52" s="11" t="s">
        <v>47</v>
      </c>
      <c r="J52" s="39">
        <v>7730050</v>
      </c>
      <c r="K52" s="39">
        <v>6136640</v>
      </c>
      <c r="L52" s="55">
        <f t="shared" si="1"/>
        <v>-1593410</v>
      </c>
    </row>
    <row r="53" spans="1:12" ht="18.75" customHeight="1" x14ac:dyDescent="0.15">
      <c r="A53" s="106"/>
      <c r="B53" s="106"/>
      <c r="C53" s="107"/>
      <c r="D53" s="104"/>
      <c r="E53" s="104"/>
      <c r="F53" s="108"/>
      <c r="G53" s="65"/>
      <c r="H53" s="11"/>
      <c r="I53" s="11" t="s">
        <v>48</v>
      </c>
      <c r="J53" s="38">
        <v>8000000</v>
      </c>
      <c r="K53" s="38">
        <v>8000000</v>
      </c>
      <c r="L53" s="55">
        <f t="shared" ref="L53:L63" si="4">K53-J53</f>
        <v>0</v>
      </c>
    </row>
    <row r="54" spans="1:12" ht="18.75" customHeight="1" x14ac:dyDescent="0.15">
      <c r="A54" s="106"/>
      <c r="B54" s="106"/>
      <c r="C54" s="107"/>
      <c r="D54" s="104"/>
      <c r="E54" s="104"/>
      <c r="F54" s="108"/>
      <c r="G54" s="207" t="s">
        <v>49</v>
      </c>
      <c r="H54" s="210"/>
      <c r="I54" s="210"/>
      <c r="J54" s="38">
        <f>SUM(J55,J57,J62)</f>
        <v>56828000</v>
      </c>
      <c r="K54" s="38">
        <f>SUM(K55,K57,K62)</f>
        <v>57846000</v>
      </c>
      <c r="L54" s="55">
        <f t="shared" si="4"/>
        <v>1018000</v>
      </c>
    </row>
    <row r="55" spans="1:12" ht="18.75" customHeight="1" x14ac:dyDescent="0.15">
      <c r="A55" s="106"/>
      <c r="B55" s="106"/>
      <c r="C55" s="107"/>
      <c r="D55" s="104"/>
      <c r="E55" s="104"/>
      <c r="F55" s="108"/>
      <c r="G55" s="65"/>
      <c r="H55" s="203" t="s">
        <v>46</v>
      </c>
      <c r="I55" s="203"/>
      <c r="J55" s="38">
        <f>J56</f>
        <v>43960000</v>
      </c>
      <c r="K55" s="38">
        <f>K56</f>
        <v>47024020</v>
      </c>
      <c r="L55" s="55">
        <f t="shared" si="4"/>
        <v>3064020</v>
      </c>
    </row>
    <row r="56" spans="1:12" ht="18.75" customHeight="1" x14ac:dyDescent="0.15">
      <c r="A56" s="106"/>
      <c r="B56" s="106"/>
      <c r="C56" s="107"/>
      <c r="D56" s="104"/>
      <c r="E56" s="104"/>
      <c r="F56" s="108"/>
      <c r="G56" s="65"/>
      <c r="H56" s="11"/>
      <c r="I56" s="11" t="s">
        <v>46</v>
      </c>
      <c r="J56" s="38">
        <v>43960000</v>
      </c>
      <c r="K56" s="38">
        <v>47024020</v>
      </c>
      <c r="L56" s="55">
        <f t="shared" si="4"/>
        <v>3064020</v>
      </c>
    </row>
    <row r="57" spans="1:12" ht="18.75" customHeight="1" x14ac:dyDescent="0.15">
      <c r="A57" s="106"/>
      <c r="B57" s="106"/>
      <c r="C57" s="107"/>
      <c r="D57" s="104"/>
      <c r="E57" s="104"/>
      <c r="F57" s="108"/>
      <c r="G57" s="65"/>
      <c r="H57" s="203" t="s">
        <v>47</v>
      </c>
      <c r="I57" s="203"/>
      <c r="J57" s="38">
        <f>SUM(J58:J61)</f>
        <v>1468000</v>
      </c>
      <c r="K57" s="38">
        <f>SUM(K58:K61)</f>
        <v>1421980</v>
      </c>
      <c r="L57" s="55">
        <f t="shared" si="4"/>
        <v>-46020</v>
      </c>
    </row>
    <row r="58" spans="1:12" ht="18.75" customHeight="1" x14ac:dyDescent="0.15">
      <c r="A58" s="106"/>
      <c r="B58" s="106"/>
      <c r="C58" s="107"/>
      <c r="D58" s="104"/>
      <c r="E58" s="104"/>
      <c r="F58" s="108"/>
      <c r="G58" s="65"/>
      <c r="H58" s="11"/>
      <c r="I58" s="11" t="s">
        <v>50</v>
      </c>
      <c r="J58" s="38">
        <v>1100000</v>
      </c>
      <c r="K58" s="38">
        <v>1053980</v>
      </c>
      <c r="L58" s="55">
        <f t="shared" si="4"/>
        <v>-46020</v>
      </c>
    </row>
    <row r="59" spans="1:12" ht="18.75" customHeight="1" x14ac:dyDescent="0.15">
      <c r="A59" s="106"/>
      <c r="B59" s="106"/>
      <c r="C59" s="107"/>
      <c r="D59" s="104"/>
      <c r="E59" s="104"/>
      <c r="F59" s="108"/>
      <c r="G59" s="65"/>
      <c r="H59" s="11"/>
      <c r="I59" s="11" t="s">
        <v>7</v>
      </c>
      <c r="J59" s="38">
        <v>268000</v>
      </c>
      <c r="K59" s="38">
        <v>268000</v>
      </c>
      <c r="L59" s="55">
        <f t="shared" si="4"/>
        <v>0</v>
      </c>
    </row>
    <row r="60" spans="1:12" ht="18.75" customHeight="1" x14ac:dyDescent="0.15">
      <c r="A60" s="106"/>
      <c r="B60" s="106"/>
      <c r="C60" s="107"/>
      <c r="D60" s="104"/>
      <c r="E60" s="104"/>
      <c r="F60" s="108"/>
      <c r="G60" s="65"/>
      <c r="H60" s="11"/>
      <c r="I60" s="11" t="s">
        <v>51</v>
      </c>
      <c r="J60" s="38">
        <v>50000</v>
      </c>
      <c r="K60" s="38">
        <v>50000</v>
      </c>
      <c r="L60" s="55">
        <f t="shared" si="4"/>
        <v>0</v>
      </c>
    </row>
    <row r="61" spans="1:12" ht="18.75" customHeight="1" x14ac:dyDescent="0.15">
      <c r="A61" s="106"/>
      <c r="B61" s="106"/>
      <c r="C61" s="107"/>
      <c r="D61" s="104"/>
      <c r="E61" s="104"/>
      <c r="F61" s="108"/>
      <c r="G61" s="65"/>
      <c r="H61" s="11"/>
      <c r="I61" s="11" t="s">
        <v>169</v>
      </c>
      <c r="J61" s="38">
        <v>50000</v>
      </c>
      <c r="K61" s="38">
        <v>50000</v>
      </c>
      <c r="L61" s="55">
        <f t="shared" si="4"/>
        <v>0</v>
      </c>
    </row>
    <row r="62" spans="1:12" ht="18.75" customHeight="1" x14ac:dyDescent="0.15">
      <c r="A62" s="106"/>
      <c r="B62" s="106"/>
      <c r="C62" s="107"/>
      <c r="D62" s="104"/>
      <c r="E62" s="104"/>
      <c r="F62" s="108"/>
      <c r="G62" s="65"/>
      <c r="H62" s="203" t="s">
        <v>52</v>
      </c>
      <c r="I62" s="203"/>
      <c r="J62" s="38">
        <f>J63</f>
        <v>11400000</v>
      </c>
      <c r="K62" s="38">
        <f>SUM(K63)</f>
        <v>9400000</v>
      </c>
      <c r="L62" s="55">
        <f t="shared" si="4"/>
        <v>-2000000</v>
      </c>
    </row>
    <row r="63" spans="1:12" ht="18.75" customHeight="1" x14ac:dyDescent="0.15">
      <c r="A63" s="106"/>
      <c r="B63" s="106"/>
      <c r="C63" s="107"/>
      <c r="D63" s="104"/>
      <c r="E63" s="104"/>
      <c r="F63" s="108"/>
      <c r="G63" s="65"/>
      <c r="H63" s="11"/>
      <c r="I63" s="11" t="s">
        <v>52</v>
      </c>
      <c r="J63" s="38">
        <v>11400000</v>
      </c>
      <c r="K63" s="38">
        <v>9400000</v>
      </c>
      <c r="L63" s="55">
        <f t="shared" si="4"/>
        <v>-2000000</v>
      </c>
    </row>
    <row r="64" spans="1:12" ht="16.5" customHeight="1" x14ac:dyDescent="0.15">
      <c r="A64" s="106"/>
      <c r="B64" s="106"/>
      <c r="C64" s="107"/>
      <c r="D64" s="104"/>
      <c r="E64" s="104"/>
      <c r="F64" s="104"/>
      <c r="G64" s="209" t="s">
        <v>140</v>
      </c>
      <c r="H64" s="210"/>
      <c r="I64" s="210"/>
      <c r="J64" s="143">
        <f>SUM(J65,J71,J76)</f>
        <v>117240000</v>
      </c>
      <c r="K64" s="143">
        <f>SUM(K65,K71,K76)</f>
        <v>275940000</v>
      </c>
      <c r="L64" s="55">
        <f t="shared" ref="L64:L104" si="5">K64-J64</f>
        <v>158700000</v>
      </c>
    </row>
    <row r="65" spans="1:12" ht="16.5" customHeight="1" x14ac:dyDescent="0.15">
      <c r="A65" s="106"/>
      <c r="B65" s="106"/>
      <c r="C65" s="107"/>
      <c r="D65" s="104"/>
      <c r="E65" s="104"/>
      <c r="F65" s="104"/>
      <c r="G65" s="109"/>
      <c r="H65" s="135" t="s">
        <v>15</v>
      </c>
      <c r="I65" s="138"/>
      <c r="J65" s="7">
        <f>SUM(J66:J70)</f>
        <v>72467150</v>
      </c>
      <c r="K65" s="7">
        <f>SUM(K66:K70)</f>
        <v>138694400</v>
      </c>
      <c r="L65" s="55">
        <f t="shared" si="5"/>
        <v>66227250</v>
      </c>
    </row>
    <row r="66" spans="1:12" ht="16.5" customHeight="1" x14ac:dyDescent="0.15">
      <c r="G66" s="109"/>
      <c r="H66" s="135"/>
      <c r="I66" s="138" t="s">
        <v>13</v>
      </c>
      <c r="J66" s="7">
        <v>49098770</v>
      </c>
      <c r="K66" s="7">
        <v>53707400</v>
      </c>
      <c r="L66" s="55">
        <f t="shared" si="5"/>
        <v>4608630</v>
      </c>
    </row>
    <row r="67" spans="1:12" ht="16.5" customHeight="1" x14ac:dyDescent="0.15">
      <c r="G67" s="109"/>
      <c r="H67" s="135"/>
      <c r="I67" s="138" t="s">
        <v>11</v>
      </c>
      <c r="J67" s="7">
        <v>5180280</v>
      </c>
      <c r="K67" s="7">
        <v>6302000</v>
      </c>
      <c r="L67" s="55">
        <f t="shared" si="5"/>
        <v>1121720</v>
      </c>
    </row>
    <row r="68" spans="1:12" ht="16.5" customHeight="1" x14ac:dyDescent="0.15">
      <c r="G68" s="109"/>
      <c r="H68" s="135"/>
      <c r="I68" s="138" t="s">
        <v>36</v>
      </c>
      <c r="J68" s="7">
        <v>4688100</v>
      </c>
      <c r="K68" s="7">
        <v>65485000</v>
      </c>
      <c r="L68" s="55">
        <f t="shared" si="5"/>
        <v>60796900</v>
      </c>
    </row>
    <row r="69" spans="1:12" ht="16.5" customHeight="1" x14ac:dyDescent="0.15">
      <c r="G69" s="109"/>
      <c r="H69" s="135"/>
      <c r="I69" s="138" t="s">
        <v>82</v>
      </c>
      <c r="J69" s="7">
        <v>500000</v>
      </c>
      <c r="K69" s="7">
        <v>500000</v>
      </c>
      <c r="L69" s="55">
        <f t="shared" si="5"/>
        <v>0</v>
      </c>
    </row>
    <row r="70" spans="1:12" ht="16.5" customHeight="1" x14ac:dyDescent="0.15">
      <c r="G70" s="109"/>
      <c r="H70" s="135"/>
      <c r="I70" s="138" t="s">
        <v>133</v>
      </c>
      <c r="J70" s="7">
        <v>13000000</v>
      </c>
      <c r="K70" s="7">
        <v>12700000</v>
      </c>
      <c r="L70" s="55">
        <f t="shared" si="5"/>
        <v>-300000</v>
      </c>
    </row>
    <row r="71" spans="1:12" ht="16.5" customHeight="1" x14ac:dyDescent="0.15">
      <c r="G71" s="109"/>
      <c r="H71" s="203" t="s">
        <v>47</v>
      </c>
      <c r="I71" s="203"/>
      <c r="J71" s="7">
        <f>SUM(J72:J75)</f>
        <v>7811400</v>
      </c>
      <c r="K71" s="7">
        <f>SUM(K72:K75)</f>
        <v>20887800</v>
      </c>
      <c r="L71" s="55">
        <f t="shared" si="5"/>
        <v>13076400</v>
      </c>
    </row>
    <row r="72" spans="1:12" ht="16.5" customHeight="1" x14ac:dyDescent="0.15">
      <c r="G72" s="109"/>
      <c r="H72" s="11"/>
      <c r="I72" s="138" t="s">
        <v>37</v>
      </c>
      <c r="J72" s="7">
        <v>4792320</v>
      </c>
      <c r="K72" s="7">
        <v>16487800</v>
      </c>
      <c r="L72" s="55">
        <f t="shared" si="5"/>
        <v>11695480</v>
      </c>
    </row>
    <row r="73" spans="1:12" ht="16.5" customHeight="1" x14ac:dyDescent="0.15">
      <c r="G73" s="109"/>
      <c r="H73" s="11"/>
      <c r="I73" s="138" t="s">
        <v>5</v>
      </c>
      <c r="J73" s="7">
        <v>2953080</v>
      </c>
      <c r="K73" s="7">
        <v>3600000</v>
      </c>
      <c r="L73" s="55">
        <f t="shared" si="5"/>
        <v>646920</v>
      </c>
    </row>
    <row r="74" spans="1:12" ht="16.5" customHeight="1" x14ac:dyDescent="0.15">
      <c r="G74" s="109"/>
      <c r="H74" s="135"/>
      <c r="I74" s="138" t="s">
        <v>39</v>
      </c>
      <c r="J74" s="7">
        <v>56000</v>
      </c>
      <c r="K74" s="7">
        <v>600000</v>
      </c>
      <c r="L74" s="55">
        <f t="shared" si="5"/>
        <v>544000</v>
      </c>
    </row>
    <row r="75" spans="1:12" ht="16.5" customHeight="1" x14ac:dyDescent="0.15">
      <c r="G75" s="109"/>
      <c r="H75" s="135"/>
      <c r="I75" s="138" t="s">
        <v>4</v>
      </c>
      <c r="J75" s="7">
        <v>10000</v>
      </c>
      <c r="K75" s="7">
        <v>200000</v>
      </c>
      <c r="L75" s="55">
        <f t="shared" si="5"/>
        <v>190000</v>
      </c>
    </row>
    <row r="76" spans="1:12" ht="16.5" customHeight="1" x14ac:dyDescent="0.15">
      <c r="G76" s="109"/>
      <c r="H76" s="203" t="s">
        <v>27</v>
      </c>
      <c r="I76" s="203"/>
      <c r="J76" s="7">
        <f>SUM(J77:J84)</f>
        <v>36961450</v>
      </c>
      <c r="K76" s="7">
        <f>SUM(K77:K84)</f>
        <v>116357800</v>
      </c>
      <c r="L76" s="110">
        <f t="shared" si="5"/>
        <v>79396350</v>
      </c>
    </row>
    <row r="77" spans="1:12" ht="16.5" customHeight="1" x14ac:dyDescent="0.15">
      <c r="F77" s="108"/>
      <c r="G77" s="133"/>
      <c r="H77" s="145"/>
      <c r="I77" s="145" t="s">
        <v>149</v>
      </c>
      <c r="J77" s="7">
        <v>1850000</v>
      </c>
      <c r="K77" s="7">
        <v>3700000</v>
      </c>
      <c r="L77" s="110">
        <f t="shared" si="5"/>
        <v>1850000</v>
      </c>
    </row>
    <row r="78" spans="1:12" ht="16.5" customHeight="1" x14ac:dyDescent="0.15">
      <c r="F78" s="108"/>
      <c r="G78" s="133"/>
      <c r="H78" s="160"/>
      <c r="I78" s="160" t="s">
        <v>171</v>
      </c>
      <c r="J78" s="7">
        <v>1300000</v>
      </c>
      <c r="K78" s="7">
        <v>2600000</v>
      </c>
      <c r="L78" s="110">
        <f t="shared" si="5"/>
        <v>1300000</v>
      </c>
    </row>
    <row r="79" spans="1:12" ht="16.5" customHeight="1" x14ac:dyDescent="0.15">
      <c r="F79" s="108"/>
      <c r="G79" s="133"/>
      <c r="H79" s="145"/>
      <c r="I79" s="145" t="s">
        <v>150</v>
      </c>
      <c r="J79" s="7">
        <v>1550000</v>
      </c>
      <c r="K79" s="7">
        <v>5000000</v>
      </c>
      <c r="L79" s="110">
        <f t="shared" si="5"/>
        <v>3450000</v>
      </c>
    </row>
    <row r="80" spans="1:12" ht="16.5" customHeight="1" x14ac:dyDescent="0.15">
      <c r="F80" s="108"/>
      <c r="G80" s="133"/>
      <c r="H80" s="177"/>
      <c r="I80" s="177" t="s">
        <v>207</v>
      </c>
      <c r="J80" s="7">
        <v>5000000</v>
      </c>
      <c r="K80" s="7">
        <v>5000000</v>
      </c>
      <c r="L80" s="110">
        <f t="shared" si="5"/>
        <v>0</v>
      </c>
    </row>
    <row r="81" spans="6:12" ht="16.5" customHeight="1" x14ac:dyDescent="0.15">
      <c r="F81" s="108"/>
      <c r="G81" s="133"/>
      <c r="H81" s="145"/>
      <c r="I81" s="145" t="s">
        <v>151</v>
      </c>
      <c r="J81" s="7">
        <v>16812475</v>
      </c>
      <c r="K81" s="7">
        <v>63120000</v>
      </c>
      <c r="L81" s="110">
        <f t="shared" si="5"/>
        <v>46307525</v>
      </c>
    </row>
    <row r="82" spans="6:12" ht="16.5" customHeight="1" x14ac:dyDescent="0.15">
      <c r="F82" s="108"/>
      <c r="G82" s="133"/>
      <c r="H82" s="145"/>
      <c r="I82" s="145" t="s">
        <v>152</v>
      </c>
      <c r="J82" s="7">
        <v>3007275</v>
      </c>
      <c r="K82" s="7">
        <v>14910000</v>
      </c>
      <c r="L82" s="110">
        <f t="shared" si="5"/>
        <v>11902725</v>
      </c>
    </row>
    <row r="83" spans="6:12" ht="16.5" customHeight="1" x14ac:dyDescent="0.15">
      <c r="F83" s="108"/>
      <c r="G83" s="133"/>
      <c r="H83" s="145"/>
      <c r="I83" s="145" t="s">
        <v>153</v>
      </c>
      <c r="J83" s="7">
        <v>4401700</v>
      </c>
      <c r="K83" s="7">
        <v>16417800</v>
      </c>
      <c r="L83" s="110">
        <f t="shared" si="5"/>
        <v>12016100</v>
      </c>
    </row>
    <row r="84" spans="6:12" ht="16.5" customHeight="1" x14ac:dyDescent="0.15">
      <c r="F84" s="108"/>
      <c r="G84" s="133"/>
      <c r="H84" s="145"/>
      <c r="I84" s="145" t="s">
        <v>154</v>
      </c>
      <c r="J84" s="7">
        <v>3040000</v>
      </c>
      <c r="K84" s="7">
        <v>5610000</v>
      </c>
      <c r="L84" s="110">
        <f t="shared" si="5"/>
        <v>2570000</v>
      </c>
    </row>
    <row r="85" spans="6:12" ht="16.5" customHeight="1" x14ac:dyDescent="0.15">
      <c r="F85" s="108"/>
      <c r="G85" s="233" t="s">
        <v>172</v>
      </c>
      <c r="H85" s="234"/>
      <c r="I85" s="235"/>
      <c r="J85" s="7">
        <f>SUM(J86,J88,J93)</f>
        <v>89604000</v>
      </c>
      <c r="K85" s="7">
        <f>SUM(K86,K88,K93)</f>
        <v>90104000</v>
      </c>
      <c r="L85" s="110">
        <f t="shared" si="5"/>
        <v>500000</v>
      </c>
    </row>
    <row r="86" spans="6:12" ht="16.5" customHeight="1" x14ac:dyDescent="0.15">
      <c r="F86" s="108"/>
      <c r="G86" s="133"/>
      <c r="H86" s="222" t="s">
        <v>173</v>
      </c>
      <c r="I86" s="223"/>
      <c r="J86" s="7">
        <f>J87</f>
        <v>77604000</v>
      </c>
      <c r="K86" s="7">
        <f>K87</f>
        <v>78104000</v>
      </c>
      <c r="L86" s="110">
        <f t="shared" si="5"/>
        <v>500000</v>
      </c>
    </row>
    <row r="87" spans="6:12" ht="16.5" customHeight="1" x14ac:dyDescent="0.15">
      <c r="F87" s="108"/>
      <c r="G87" s="133"/>
      <c r="H87" s="160"/>
      <c r="I87" s="160" t="s">
        <v>174</v>
      </c>
      <c r="J87" s="7">
        <v>77604000</v>
      </c>
      <c r="K87" s="7">
        <v>78104000</v>
      </c>
      <c r="L87" s="110">
        <f t="shared" si="5"/>
        <v>500000</v>
      </c>
    </row>
    <row r="88" spans="6:12" ht="16.5" customHeight="1" x14ac:dyDescent="0.15">
      <c r="F88" s="108"/>
      <c r="G88" s="133"/>
      <c r="H88" s="222" t="s">
        <v>175</v>
      </c>
      <c r="I88" s="223"/>
      <c r="J88" s="7">
        <f>SUM(J89:J92)</f>
        <v>980000</v>
      </c>
      <c r="K88" s="7">
        <f>SUM(K89:K92)</f>
        <v>980000</v>
      </c>
      <c r="L88" s="110">
        <f t="shared" si="5"/>
        <v>0</v>
      </c>
    </row>
    <row r="89" spans="6:12" ht="16.5" customHeight="1" x14ac:dyDescent="0.15">
      <c r="F89" s="108"/>
      <c r="G89" s="133"/>
      <c r="H89" s="160"/>
      <c r="I89" s="160" t="s">
        <v>176</v>
      </c>
      <c r="J89" s="7">
        <v>592000</v>
      </c>
      <c r="K89" s="7">
        <v>592000</v>
      </c>
      <c r="L89" s="110">
        <f t="shared" si="5"/>
        <v>0</v>
      </c>
    </row>
    <row r="90" spans="6:12" ht="16.5" customHeight="1" x14ac:dyDescent="0.15">
      <c r="F90" s="108"/>
      <c r="G90" s="133"/>
      <c r="H90" s="160"/>
      <c r="I90" s="160" t="s">
        <v>177</v>
      </c>
      <c r="J90" s="7">
        <v>150000</v>
      </c>
      <c r="K90" s="7">
        <v>150000</v>
      </c>
      <c r="L90" s="110">
        <f t="shared" si="5"/>
        <v>0</v>
      </c>
    </row>
    <row r="91" spans="6:12" ht="16.5" customHeight="1" x14ac:dyDescent="0.15">
      <c r="F91" s="108"/>
      <c r="G91" s="133"/>
      <c r="H91" s="160"/>
      <c r="I91" s="160" t="s">
        <v>178</v>
      </c>
      <c r="J91" s="7">
        <v>138000</v>
      </c>
      <c r="K91" s="7">
        <v>138000</v>
      </c>
      <c r="L91" s="110">
        <f t="shared" si="5"/>
        <v>0</v>
      </c>
    </row>
    <row r="92" spans="6:12" ht="16.5" customHeight="1" x14ac:dyDescent="0.15">
      <c r="F92" s="108"/>
      <c r="G92" s="133"/>
      <c r="H92" s="160"/>
      <c r="I92" s="160" t="s">
        <v>179</v>
      </c>
      <c r="J92" s="7">
        <v>100000</v>
      </c>
      <c r="K92" s="7">
        <v>100000</v>
      </c>
      <c r="L92" s="110">
        <f t="shared" si="5"/>
        <v>0</v>
      </c>
    </row>
    <row r="93" spans="6:12" ht="16.5" customHeight="1" x14ac:dyDescent="0.15">
      <c r="F93" s="108"/>
      <c r="G93" s="133"/>
      <c r="H93" s="222" t="s">
        <v>180</v>
      </c>
      <c r="I93" s="223"/>
      <c r="J93" s="7">
        <f>SUM(J94:J96)</f>
        <v>11020000</v>
      </c>
      <c r="K93" s="7">
        <f>SUM(K94:K96)</f>
        <v>11020000</v>
      </c>
      <c r="L93" s="110">
        <f t="shared" si="5"/>
        <v>0</v>
      </c>
    </row>
    <row r="94" spans="6:12" ht="16.5" customHeight="1" x14ac:dyDescent="0.15">
      <c r="F94" s="108"/>
      <c r="G94" s="133"/>
      <c r="H94" s="177"/>
      <c r="I94" s="177" t="s">
        <v>208</v>
      </c>
      <c r="J94" s="7">
        <v>130000</v>
      </c>
      <c r="K94" s="7">
        <v>130000</v>
      </c>
      <c r="L94" s="110">
        <f t="shared" si="5"/>
        <v>0</v>
      </c>
    </row>
    <row r="95" spans="6:12" ht="16.5" customHeight="1" x14ac:dyDescent="0.15">
      <c r="F95" s="108"/>
      <c r="G95" s="133"/>
      <c r="H95" s="177"/>
      <c r="I95" s="177" t="s">
        <v>209</v>
      </c>
      <c r="J95" s="7">
        <v>7600000</v>
      </c>
      <c r="K95" s="7">
        <v>7600000</v>
      </c>
      <c r="L95" s="110">
        <f t="shared" si="5"/>
        <v>0</v>
      </c>
    </row>
    <row r="96" spans="6:12" ht="16.5" customHeight="1" x14ac:dyDescent="0.15">
      <c r="F96" s="108"/>
      <c r="G96" s="133"/>
      <c r="H96" s="160"/>
      <c r="I96" s="160" t="s">
        <v>181</v>
      </c>
      <c r="J96" s="7">
        <v>3290000</v>
      </c>
      <c r="K96" s="7">
        <v>3290000</v>
      </c>
      <c r="L96" s="110">
        <f t="shared" si="5"/>
        <v>0</v>
      </c>
    </row>
    <row r="97" spans="1:13" ht="16.5" customHeight="1" x14ac:dyDescent="0.15">
      <c r="F97" s="108"/>
      <c r="G97" s="233" t="s">
        <v>182</v>
      </c>
      <c r="H97" s="234"/>
      <c r="I97" s="235"/>
      <c r="J97" s="7">
        <f>J98</f>
        <v>101146580</v>
      </c>
      <c r="K97" s="7">
        <f>K98</f>
        <v>100758000</v>
      </c>
      <c r="L97" s="110">
        <f t="shared" si="5"/>
        <v>-388580</v>
      </c>
    </row>
    <row r="98" spans="1:13" ht="16.5" customHeight="1" x14ac:dyDescent="0.15">
      <c r="F98" s="108"/>
      <c r="G98" s="133"/>
      <c r="H98" s="222" t="s">
        <v>183</v>
      </c>
      <c r="I98" s="223"/>
      <c r="J98" s="7">
        <f>SUM(J99:J101)</f>
        <v>101146580</v>
      </c>
      <c r="K98" s="7">
        <f>SUM(K99:K101)</f>
        <v>100758000</v>
      </c>
      <c r="L98" s="110">
        <f t="shared" si="5"/>
        <v>-388580</v>
      </c>
    </row>
    <row r="99" spans="1:13" ht="16.5" customHeight="1" x14ac:dyDescent="0.15">
      <c r="F99" s="108"/>
      <c r="G99" s="133"/>
      <c r="H99" s="160"/>
      <c r="I99" s="160" t="s">
        <v>173</v>
      </c>
      <c r="J99" s="7">
        <v>74239000</v>
      </c>
      <c r="K99" s="7">
        <v>73607380</v>
      </c>
      <c r="L99" s="110">
        <f t="shared" si="5"/>
        <v>-631620</v>
      </c>
    </row>
    <row r="100" spans="1:13" ht="16.5" customHeight="1" x14ac:dyDescent="0.15">
      <c r="F100" s="108"/>
      <c r="G100" s="133"/>
      <c r="H100" s="160"/>
      <c r="I100" s="160" t="s">
        <v>184</v>
      </c>
      <c r="J100" s="7">
        <v>6907580</v>
      </c>
      <c r="K100" s="7">
        <v>7150620</v>
      </c>
      <c r="L100" s="110">
        <f t="shared" si="5"/>
        <v>243040</v>
      </c>
    </row>
    <row r="101" spans="1:13" ht="16.5" customHeight="1" x14ac:dyDescent="0.15">
      <c r="F101" s="108"/>
      <c r="G101" s="133"/>
      <c r="H101" s="160"/>
      <c r="I101" s="160" t="s">
        <v>185</v>
      </c>
      <c r="J101" s="7">
        <v>20000000</v>
      </c>
      <c r="K101" s="7">
        <v>20000000</v>
      </c>
      <c r="L101" s="110">
        <f t="shared" si="5"/>
        <v>0</v>
      </c>
    </row>
    <row r="102" spans="1:13" ht="16.5" customHeight="1" x14ac:dyDescent="0.15">
      <c r="F102" s="108"/>
      <c r="G102" s="209" t="s">
        <v>186</v>
      </c>
      <c r="H102" s="210"/>
      <c r="I102" s="210"/>
      <c r="J102" s="41">
        <f>J103</f>
        <v>2000000</v>
      </c>
      <c r="K102" s="41">
        <f>K103</f>
        <v>2000000</v>
      </c>
      <c r="L102" s="55">
        <f t="shared" si="5"/>
        <v>0</v>
      </c>
    </row>
    <row r="103" spans="1:13" ht="16.5" customHeight="1" x14ac:dyDescent="0.15">
      <c r="F103" s="108"/>
      <c r="G103" s="149"/>
      <c r="H103" s="203" t="s">
        <v>186</v>
      </c>
      <c r="I103" s="203"/>
      <c r="J103" s="41">
        <f>J104</f>
        <v>2000000</v>
      </c>
      <c r="K103" s="41">
        <f>K104</f>
        <v>2000000</v>
      </c>
      <c r="L103" s="55">
        <f t="shared" si="5"/>
        <v>0</v>
      </c>
    </row>
    <row r="104" spans="1:13" ht="16.5" customHeight="1" x14ac:dyDescent="0.15">
      <c r="F104" s="108"/>
      <c r="G104" s="149"/>
      <c r="H104" s="148"/>
      <c r="I104" s="150" t="s">
        <v>186</v>
      </c>
      <c r="J104" s="41">
        <v>2000000</v>
      </c>
      <c r="K104" s="41">
        <v>2000000</v>
      </c>
      <c r="L104" s="55">
        <f t="shared" si="5"/>
        <v>0</v>
      </c>
    </row>
    <row r="105" spans="1:13" ht="18.75" customHeight="1" x14ac:dyDescent="0.15">
      <c r="A105" s="106"/>
      <c r="B105" s="106"/>
      <c r="C105" s="107"/>
      <c r="D105" s="104"/>
      <c r="E105" s="104"/>
      <c r="F105" s="108"/>
      <c r="G105" s="209" t="s">
        <v>86</v>
      </c>
      <c r="H105" s="210"/>
      <c r="I105" s="210"/>
      <c r="J105" s="38">
        <f>J106</f>
        <v>5500000</v>
      </c>
      <c r="K105" s="38">
        <f>SUM(K106)</f>
        <v>5500000</v>
      </c>
      <c r="L105" s="55">
        <f t="shared" ref="L105:L131" si="6">K105-J105</f>
        <v>0</v>
      </c>
    </row>
    <row r="106" spans="1:13" ht="18.75" customHeight="1" x14ac:dyDescent="0.15">
      <c r="A106" s="106"/>
      <c r="B106" s="106"/>
      <c r="C106" s="107"/>
      <c r="D106" s="104"/>
      <c r="E106" s="104"/>
      <c r="F106" s="108"/>
      <c r="G106" s="58"/>
      <c r="H106" s="203" t="s">
        <v>86</v>
      </c>
      <c r="I106" s="203"/>
      <c r="J106" s="38">
        <f>SUM(J107,J108)</f>
        <v>5500000</v>
      </c>
      <c r="K106" s="38">
        <f>SUM(K107,K108)</f>
        <v>5500000</v>
      </c>
      <c r="L106" s="55">
        <f t="shared" si="6"/>
        <v>0</v>
      </c>
    </row>
    <row r="107" spans="1:13" ht="18.75" customHeight="1" x14ac:dyDescent="0.15">
      <c r="A107" s="106"/>
      <c r="B107" s="106"/>
      <c r="C107" s="107"/>
      <c r="D107" s="104"/>
      <c r="E107" s="104"/>
      <c r="F107" s="108"/>
      <c r="G107" s="58"/>
      <c r="H107" s="148"/>
      <c r="I107" s="148" t="s">
        <v>87</v>
      </c>
      <c r="J107" s="38">
        <v>4950000</v>
      </c>
      <c r="K107" s="38">
        <v>4950000</v>
      </c>
      <c r="L107" s="55">
        <f t="shared" si="6"/>
        <v>0</v>
      </c>
      <c r="M107" s="42"/>
    </row>
    <row r="108" spans="1:13" ht="18.75" customHeight="1" x14ac:dyDescent="0.15">
      <c r="A108" s="106"/>
      <c r="B108" s="106"/>
      <c r="C108" s="107"/>
      <c r="D108" s="104"/>
      <c r="E108" s="104"/>
      <c r="F108" s="108"/>
      <c r="G108" s="58"/>
      <c r="H108" s="148"/>
      <c r="I108" s="148" t="s">
        <v>123</v>
      </c>
      <c r="J108" s="38">
        <v>550000</v>
      </c>
      <c r="K108" s="38">
        <v>550000</v>
      </c>
      <c r="L108" s="55">
        <f t="shared" si="6"/>
        <v>0</v>
      </c>
      <c r="M108" s="42"/>
    </row>
    <row r="109" spans="1:13" ht="16.5" customHeight="1" x14ac:dyDescent="0.15">
      <c r="F109" s="108"/>
      <c r="G109" s="209" t="s">
        <v>210</v>
      </c>
      <c r="H109" s="210"/>
      <c r="I109" s="210"/>
      <c r="J109" s="41">
        <f>J110</f>
        <v>5400000</v>
      </c>
      <c r="K109" s="41">
        <f>K110</f>
        <v>5400000</v>
      </c>
      <c r="L109" s="55">
        <f t="shared" si="6"/>
        <v>0</v>
      </c>
    </row>
    <row r="110" spans="1:13" ht="16.5" customHeight="1" x14ac:dyDescent="0.15">
      <c r="F110" s="108"/>
      <c r="G110" s="153"/>
      <c r="H110" s="203" t="s">
        <v>210</v>
      </c>
      <c r="I110" s="203"/>
      <c r="J110" s="41">
        <f>J111</f>
        <v>5400000</v>
      </c>
      <c r="K110" s="41">
        <f>K111</f>
        <v>5400000</v>
      </c>
      <c r="L110" s="55">
        <f t="shared" si="6"/>
        <v>0</v>
      </c>
    </row>
    <row r="111" spans="1:13" ht="16.5" customHeight="1" x14ac:dyDescent="0.15">
      <c r="F111" s="108"/>
      <c r="G111" s="153"/>
      <c r="H111" s="152"/>
      <c r="I111" s="154" t="s">
        <v>210</v>
      </c>
      <c r="J111" s="41">
        <v>5400000</v>
      </c>
      <c r="K111" s="41">
        <v>5400000</v>
      </c>
      <c r="L111" s="55">
        <f t="shared" si="6"/>
        <v>0</v>
      </c>
    </row>
    <row r="112" spans="1:13" ht="16.5" customHeight="1" x14ac:dyDescent="0.15">
      <c r="F112" s="108"/>
      <c r="G112" s="209" t="s">
        <v>201</v>
      </c>
      <c r="H112" s="210"/>
      <c r="I112" s="210"/>
      <c r="J112" s="41">
        <f>J114</f>
        <v>32000000</v>
      </c>
      <c r="K112" s="41">
        <f>K113</f>
        <v>0</v>
      </c>
      <c r="L112" s="55">
        <f t="shared" si="6"/>
        <v>-32000000</v>
      </c>
    </row>
    <row r="113" spans="6:12" ht="16.5" customHeight="1" x14ac:dyDescent="0.15">
      <c r="F113" s="108"/>
      <c r="G113" s="178"/>
      <c r="H113" s="222" t="s">
        <v>201</v>
      </c>
      <c r="I113" s="223"/>
      <c r="J113" s="41">
        <f>J114</f>
        <v>32000000</v>
      </c>
      <c r="K113" s="41">
        <f>K114</f>
        <v>0</v>
      </c>
      <c r="L113" s="55">
        <f t="shared" si="6"/>
        <v>-32000000</v>
      </c>
    </row>
    <row r="114" spans="6:12" ht="16.5" customHeight="1" x14ac:dyDescent="0.15">
      <c r="F114" s="108"/>
      <c r="G114" s="58"/>
      <c r="H114" s="11"/>
      <c r="I114" s="11" t="s">
        <v>214</v>
      </c>
      <c r="J114" s="41">
        <v>32000000</v>
      </c>
      <c r="K114" s="41">
        <v>0</v>
      </c>
      <c r="L114" s="55">
        <f t="shared" si="6"/>
        <v>-32000000</v>
      </c>
    </row>
    <row r="115" spans="6:12" ht="16.5" customHeight="1" x14ac:dyDescent="0.15">
      <c r="F115" s="108"/>
      <c r="G115" s="209" t="s">
        <v>213</v>
      </c>
      <c r="H115" s="210"/>
      <c r="I115" s="210"/>
      <c r="J115" s="41">
        <f>J117</f>
        <v>1600000</v>
      </c>
      <c r="K115" s="41">
        <f>K116</f>
        <v>0</v>
      </c>
      <c r="L115" s="55">
        <f t="shared" si="6"/>
        <v>-1600000</v>
      </c>
    </row>
    <row r="116" spans="6:12" ht="16.5" customHeight="1" x14ac:dyDescent="0.15">
      <c r="F116" s="108"/>
      <c r="G116" s="178"/>
      <c r="H116" s="222" t="s">
        <v>215</v>
      </c>
      <c r="I116" s="223"/>
      <c r="J116" s="41">
        <f>J117</f>
        <v>1600000</v>
      </c>
      <c r="K116" s="41">
        <f>K117</f>
        <v>0</v>
      </c>
      <c r="L116" s="55">
        <f t="shared" si="6"/>
        <v>-1600000</v>
      </c>
    </row>
    <row r="117" spans="6:12" ht="16.5" customHeight="1" x14ac:dyDescent="0.15">
      <c r="F117" s="108"/>
      <c r="G117" s="58"/>
      <c r="H117" s="11"/>
      <c r="I117" s="11" t="s">
        <v>215</v>
      </c>
      <c r="J117" s="41">
        <v>1600000</v>
      </c>
      <c r="K117" s="41">
        <v>0</v>
      </c>
      <c r="L117" s="55">
        <f t="shared" si="6"/>
        <v>-1600000</v>
      </c>
    </row>
    <row r="118" spans="6:12" ht="16.5" customHeight="1" x14ac:dyDescent="0.15">
      <c r="F118" s="108"/>
      <c r="G118" s="209" t="s">
        <v>222</v>
      </c>
      <c r="H118" s="210"/>
      <c r="I118" s="210"/>
      <c r="J118" s="41">
        <f>J120</f>
        <v>2000000</v>
      </c>
      <c r="K118" s="41">
        <f>K119</f>
        <v>3800000</v>
      </c>
      <c r="L118" s="55">
        <f t="shared" ref="L118:L119" si="7">K118-J118</f>
        <v>1800000</v>
      </c>
    </row>
    <row r="119" spans="6:12" ht="16.5" customHeight="1" x14ac:dyDescent="0.15">
      <c r="F119" s="108"/>
      <c r="G119" s="181"/>
      <c r="H119" s="222" t="s">
        <v>221</v>
      </c>
      <c r="I119" s="223"/>
      <c r="J119" s="41">
        <f>J120</f>
        <v>2000000</v>
      </c>
      <c r="K119" s="41">
        <f>K120</f>
        <v>3800000</v>
      </c>
      <c r="L119" s="55">
        <f t="shared" si="7"/>
        <v>1800000</v>
      </c>
    </row>
    <row r="120" spans="6:12" ht="16.5" customHeight="1" x14ac:dyDescent="0.15">
      <c r="F120" s="108"/>
      <c r="G120" s="58"/>
      <c r="H120" s="11"/>
      <c r="I120" s="163" t="s">
        <v>222</v>
      </c>
      <c r="J120" s="14">
        <v>2000000</v>
      </c>
      <c r="K120" s="14">
        <v>3800000</v>
      </c>
      <c r="L120" s="55">
        <f t="shared" ref="L120:L122" si="8">K120-J120</f>
        <v>1800000</v>
      </c>
    </row>
    <row r="121" spans="6:12" ht="16.5" customHeight="1" x14ac:dyDescent="0.15">
      <c r="F121" s="108"/>
      <c r="G121" s="209" t="s">
        <v>223</v>
      </c>
      <c r="H121" s="210"/>
      <c r="I121" s="210"/>
      <c r="J121" s="41">
        <f>J123</f>
        <v>20000000</v>
      </c>
      <c r="K121" s="41"/>
      <c r="L121" s="55">
        <f t="shared" si="8"/>
        <v>-20000000</v>
      </c>
    </row>
    <row r="122" spans="6:12" ht="16.5" customHeight="1" x14ac:dyDescent="0.15">
      <c r="F122" s="108"/>
      <c r="G122" s="181"/>
      <c r="H122" s="222" t="s">
        <v>223</v>
      </c>
      <c r="I122" s="223"/>
      <c r="J122" s="41">
        <f>J123</f>
        <v>20000000</v>
      </c>
      <c r="K122" s="41">
        <f>K123</f>
        <v>0</v>
      </c>
      <c r="L122" s="55">
        <f t="shared" si="8"/>
        <v>-20000000</v>
      </c>
    </row>
    <row r="123" spans="6:12" ht="16.5" customHeight="1" x14ac:dyDescent="0.15">
      <c r="F123" s="108"/>
      <c r="G123" s="58"/>
      <c r="H123" s="11"/>
      <c r="I123" s="11" t="s">
        <v>223</v>
      </c>
      <c r="J123" s="41">
        <v>20000000</v>
      </c>
      <c r="K123" s="41">
        <v>0</v>
      </c>
      <c r="L123" s="55">
        <f t="shared" ref="L123" si="9">K123-J123</f>
        <v>-20000000</v>
      </c>
    </row>
    <row r="124" spans="6:12" ht="16.5" customHeight="1" x14ac:dyDescent="0.15">
      <c r="F124" s="108"/>
      <c r="G124" s="209" t="s">
        <v>211</v>
      </c>
      <c r="H124" s="210"/>
      <c r="I124" s="210"/>
      <c r="J124" s="41">
        <f>J125</f>
        <v>7695000</v>
      </c>
      <c r="K124" s="41">
        <f>K125</f>
        <v>8000000</v>
      </c>
      <c r="L124" s="55">
        <f t="shared" si="6"/>
        <v>305000</v>
      </c>
    </row>
    <row r="125" spans="6:12" ht="16.5" customHeight="1" x14ac:dyDescent="0.15">
      <c r="F125" s="108"/>
      <c r="G125" s="153"/>
      <c r="H125" s="236" t="s">
        <v>211</v>
      </c>
      <c r="I125" s="237"/>
      <c r="J125" s="41">
        <f>J126</f>
        <v>7695000</v>
      </c>
      <c r="K125" s="41">
        <f>K126</f>
        <v>8000000</v>
      </c>
      <c r="L125" s="55">
        <f t="shared" si="6"/>
        <v>305000</v>
      </c>
    </row>
    <row r="126" spans="6:12" ht="16.5" customHeight="1" x14ac:dyDescent="0.15">
      <c r="F126" s="108"/>
      <c r="G126" s="194"/>
      <c r="H126" s="191"/>
      <c r="I126" s="193" t="s">
        <v>212</v>
      </c>
      <c r="J126" s="41">
        <v>7695000</v>
      </c>
      <c r="K126" s="41">
        <v>8000000</v>
      </c>
      <c r="L126" s="55">
        <f t="shared" si="6"/>
        <v>305000</v>
      </c>
    </row>
    <row r="127" spans="6:12" ht="16.5" customHeight="1" x14ac:dyDescent="0.15">
      <c r="F127" s="108"/>
      <c r="G127" s="233" t="s">
        <v>92</v>
      </c>
      <c r="H127" s="234"/>
      <c r="I127" s="235"/>
      <c r="J127" s="7">
        <f>J128</f>
        <v>0</v>
      </c>
      <c r="K127" s="7">
        <f>K128</f>
        <v>10000000</v>
      </c>
      <c r="L127" s="110">
        <f t="shared" si="6"/>
        <v>10000000</v>
      </c>
    </row>
    <row r="128" spans="6:12" ht="16.5" customHeight="1" x14ac:dyDescent="0.15">
      <c r="F128" s="108"/>
      <c r="G128" s="133"/>
      <c r="H128" s="222" t="s">
        <v>92</v>
      </c>
      <c r="I128" s="223"/>
      <c r="J128" s="7">
        <f>SUM(J129:J131)</f>
        <v>0</v>
      </c>
      <c r="K128" s="7">
        <f>SUM(K129:K131)</f>
        <v>10000000</v>
      </c>
      <c r="L128" s="110">
        <f t="shared" si="6"/>
        <v>10000000</v>
      </c>
    </row>
    <row r="129" spans="1:13" ht="16.5" customHeight="1" x14ac:dyDescent="0.15">
      <c r="F129" s="108"/>
      <c r="G129" s="133"/>
      <c r="H129" s="191"/>
      <c r="I129" s="191" t="s">
        <v>216</v>
      </c>
      <c r="J129" s="7">
        <v>0</v>
      </c>
      <c r="K129" s="7">
        <v>8400000</v>
      </c>
      <c r="L129" s="110">
        <f t="shared" si="6"/>
        <v>8400000</v>
      </c>
    </row>
    <row r="130" spans="1:13" ht="16.5" customHeight="1" x14ac:dyDescent="0.15">
      <c r="F130" s="108"/>
      <c r="G130" s="133"/>
      <c r="H130" s="191"/>
      <c r="I130" s="191" t="s">
        <v>217</v>
      </c>
      <c r="J130" s="7">
        <v>0</v>
      </c>
      <c r="K130" s="7">
        <v>1577000</v>
      </c>
      <c r="L130" s="110">
        <f t="shared" si="6"/>
        <v>1577000</v>
      </c>
    </row>
    <row r="131" spans="1:13" ht="16.5" customHeight="1" x14ac:dyDescent="0.15">
      <c r="F131" s="108"/>
      <c r="G131" s="133"/>
      <c r="H131" s="191"/>
      <c r="I131" s="191" t="s">
        <v>47</v>
      </c>
      <c r="J131" s="7">
        <v>0</v>
      </c>
      <c r="K131" s="7">
        <v>23000</v>
      </c>
      <c r="L131" s="110">
        <f t="shared" si="6"/>
        <v>23000</v>
      </c>
    </row>
    <row r="132" spans="1:13" ht="18.75" customHeight="1" x14ac:dyDescent="0.15">
      <c r="A132" s="106"/>
      <c r="B132" s="106"/>
      <c r="C132" s="107"/>
      <c r="D132" s="104"/>
      <c r="E132" s="104"/>
      <c r="F132" s="108"/>
      <c r="G132" s="209" t="s">
        <v>93</v>
      </c>
      <c r="H132" s="210"/>
      <c r="I132" s="210"/>
      <c r="J132" s="38">
        <f>J133</f>
        <v>0</v>
      </c>
      <c r="K132" s="38">
        <f>SUM(K133)</f>
        <v>24500000</v>
      </c>
      <c r="L132" s="55">
        <f t="shared" ref="L132:L138" si="10">K132-J132</f>
        <v>24500000</v>
      </c>
    </row>
    <row r="133" spans="1:13" ht="18.75" customHeight="1" x14ac:dyDescent="0.15">
      <c r="A133" s="106"/>
      <c r="B133" s="106"/>
      <c r="C133" s="107"/>
      <c r="D133" s="104"/>
      <c r="E133" s="104"/>
      <c r="F133" s="108"/>
      <c r="G133" s="58"/>
      <c r="H133" s="203" t="s">
        <v>93</v>
      </c>
      <c r="I133" s="203"/>
      <c r="J133" s="38">
        <f>SUM(J134,J135)</f>
        <v>0</v>
      </c>
      <c r="K133" s="38">
        <f>SUM(K134,K135)</f>
        <v>24500000</v>
      </c>
      <c r="L133" s="55">
        <f t="shared" si="10"/>
        <v>24500000</v>
      </c>
    </row>
    <row r="134" spans="1:13" ht="18.75" customHeight="1" x14ac:dyDescent="0.15">
      <c r="A134" s="106"/>
      <c r="B134" s="106"/>
      <c r="C134" s="107"/>
      <c r="D134" s="104"/>
      <c r="E134" s="104"/>
      <c r="F134" s="108"/>
      <c r="G134" s="58"/>
      <c r="H134" s="191"/>
      <c r="I134" s="191" t="s">
        <v>27</v>
      </c>
      <c r="J134" s="38">
        <v>0</v>
      </c>
      <c r="K134" s="38">
        <v>16800000</v>
      </c>
      <c r="L134" s="55">
        <f t="shared" si="10"/>
        <v>16800000</v>
      </c>
      <c r="M134" s="42"/>
    </row>
    <row r="135" spans="1:13" ht="18.75" customHeight="1" x14ac:dyDescent="0.15">
      <c r="A135" s="106"/>
      <c r="B135" s="106"/>
      <c r="C135" s="107"/>
      <c r="D135" s="104"/>
      <c r="E135" s="104"/>
      <c r="F135" s="108"/>
      <c r="G135" s="58"/>
      <c r="H135" s="191"/>
      <c r="I135" s="191" t="s">
        <v>47</v>
      </c>
      <c r="J135" s="38">
        <v>0</v>
      </c>
      <c r="K135" s="38">
        <v>7700000</v>
      </c>
      <c r="L135" s="55">
        <f t="shared" si="10"/>
        <v>7700000</v>
      </c>
      <c r="M135" s="42"/>
    </row>
    <row r="136" spans="1:13" ht="16.5" customHeight="1" x14ac:dyDescent="0.15">
      <c r="F136" s="108"/>
      <c r="G136" s="209" t="s">
        <v>228</v>
      </c>
      <c r="H136" s="210"/>
      <c r="I136" s="210"/>
      <c r="J136" s="41">
        <f>J137</f>
        <v>0</v>
      </c>
      <c r="K136" s="41">
        <f>K137</f>
        <v>3000000</v>
      </c>
      <c r="L136" s="55">
        <f t="shared" si="10"/>
        <v>3000000</v>
      </c>
    </row>
    <row r="137" spans="1:13" ht="16.5" customHeight="1" x14ac:dyDescent="0.15">
      <c r="F137" s="108"/>
      <c r="G137" s="192"/>
      <c r="H137" s="222" t="s">
        <v>228</v>
      </c>
      <c r="I137" s="223"/>
      <c r="J137" s="41">
        <f>J138</f>
        <v>0</v>
      </c>
      <c r="K137" s="41">
        <f>K138</f>
        <v>3000000</v>
      </c>
      <c r="L137" s="55">
        <f t="shared" si="10"/>
        <v>3000000</v>
      </c>
    </row>
    <row r="138" spans="1:13" ht="16.5" customHeight="1" thickBot="1" x14ac:dyDescent="0.2">
      <c r="F138" s="108"/>
      <c r="G138" s="69"/>
      <c r="H138" s="59"/>
      <c r="I138" s="59" t="s">
        <v>228</v>
      </c>
      <c r="J138" s="155">
        <v>0</v>
      </c>
      <c r="K138" s="155">
        <v>3000000</v>
      </c>
      <c r="L138" s="60">
        <f t="shared" si="10"/>
        <v>3000000</v>
      </c>
    </row>
  </sheetData>
  <mergeCells count="63">
    <mergeCell ref="G136:I136"/>
    <mergeCell ref="H137:I137"/>
    <mergeCell ref="G127:I127"/>
    <mergeCell ref="H128:I128"/>
    <mergeCell ref="G132:I132"/>
    <mergeCell ref="H133:I133"/>
    <mergeCell ref="G26:I26"/>
    <mergeCell ref="H27:I27"/>
    <mergeCell ref="A7:C7"/>
    <mergeCell ref="B8:C8"/>
    <mergeCell ref="G7:I7"/>
    <mergeCell ref="A11:C11"/>
    <mergeCell ref="A15:C15"/>
    <mergeCell ref="H15:I15"/>
    <mergeCell ref="H8:I8"/>
    <mergeCell ref="H19:I19"/>
    <mergeCell ref="A19:C19"/>
    <mergeCell ref="A23:C23"/>
    <mergeCell ref="A1:L1"/>
    <mergeCell ref="A2:L2"/>
    <mergeCell ref="A3:D3"/>
    <mergeCell ref="A6:C6"/>
    <mergeCell ref="G6:I6"/>
    <mergeCell ref="H125:I125"/>
    <mergeCell ref="G54:I54"/>
    <mergeCell ref="G105:I105"/>
    <mergeCell ref="H106:I106"/>
    <mergeCell ref="H62:I62"/>
    <mergeCell ref="G102:I102"/>
    <mergeCell ref="H103:I103"/>
    <mergeCell ref="G64:I64"/>
    <mergeCell ref="H71:I71"/>
    <mergeCell ref="H76:I76"/>
    <mergeCell ref="H98:I98"/>
    <mergeCell ref="G85:I85"/>
    <mergeCell ref="H86:I86"/>
    <mergeCell ref="H88:I88"/>
    <mergeCell ref="H93:I93"/>
    <mergeCell ref="G124:I124"/>
    <mergeCell ref="H55:I55"/>
    <mergeCell ref="G30:I30"/>
    <mergeCell ref="H31:I31"/>
    <mergeCell ref="G40:I40"/>
    <mergeCell ref="H41:I41"/>
    <mergeCell ref="G43:I43"/>
    <mergeCell ref="G37:I37"/>
    <mergeCell ref="H38:I38"/>
    <mergeCell ref="G118:I118"/>
    <mergeCell ref="H119:I119"/>
    <mergeCell ref="G121:I121"/>
    <mergeCell ref="H122:I122"/>
    <mergeCell ref="H44:I44"/>
    <mergeCell ref="G109:I109"/>
    <mergeCell ref="H110:I110"/>
    <mergeCell ref="G97:I97"/>
    <mergeCell ref="G112:I112"/>
    <mergeCell ref="G115:I115"/>
    <mergeCell ref="H116:I116"/>
    <mergeCell ref="H113:I113"/>
    <mergeCell ref="H57:I57"/>
    <mergeCell ref="G49:I49"/>
    <mergeCell ref="H50:I50"/>
    <mergeCell ref="H46:I4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portrait" horizontalDpi="4294967293" verticalDpi="4294967293" r:id="rId1"/>
  <rowBreaks count="2" manualBreakCount="2">
    <brk id="56" max="11" man="1"/>
    <brk id="120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L47"/>
  <sheetViews>
    <sheetView tabSelected="1" zoomScale="130" zoomScaleNormal="130" workbookViewId="0">
      <selection activeCell="O10" sqref="O10"/>
    </sheetView>
  </sheetViews>
  <sheetFormatPr defaultRowHeight="12" x14ac:dyDescent="0.15"/>
  <cols>
    <col min="1" max="1" width="2.77734375" style="3" customWidth="1"/>
    <col min="2" max="2" width="3.44140625" style="3" customWidth="1"/>
    <col min="3" max="3" width="12.77734375" style="4" customWidth="1"/>
    <col min="4" max="4" width="12.5546875" style="5" customWidth="1"/>
    <col min="5" max="5" width="13.44140625" style="5" customWidth="1"/>
    <col min="6" max="6" width="11.5546875" style="5" customWidth="1"/>
    <col min="7" max="8" width="2.77734375" style="5" customWidth="1"/>
    <col min="9" max="9" width="17.21875" style="5" customWidth="1"/>
    <col min="10" max="10" width="16.33203125" style="5" customWidth="1"/>
    <col min="11" max="11" width="14.44140625" style="9" customWidth="1"/>
    <col min="12" max="12" width="11.77734375" style="5" customWidth="1"/>
    <col min="13" max="16384" width="8.88671875" style="5"/>
  </cols>
  <sheetData>
    <row r="1" spans="1:12" s="1" customFormat="1" ht="33" customHeight="1" x14ac:dyDescent="0.15">
      <c r="A1" s="240" t="s">
        <v>241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2"/>
    </row>
    <row r="2" spans="1:12" s="2" customFormat="1" ht="19.5" customHeight="1" x14ac:dyDescent="0.15">
      <c r="A2" s="260" t="s">
        <v>23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2"/>
    </row>
    <row r="3" spans="1:12" s="6" customFormat="1" ht="19.5" customHeight="1" x14ac:dyDescent="0.15">
      <c r="A3" s="263" t="s">
        <v>234</v>
      </c>
      <c r="B3" s="264"/>
      <c r="C3" s="264"/>
      <c r="D3" s="264"/>
      <c r="E3" s="265"/>
      <c r="F3" s="266"/>
      <c r="G3" s="267"/>
      <c r="H3" s="267"/>
      <c r="I3" s="267"/>
      <c r="J3" s="267"/>
      <c r="K3" s="268"/>
      <c r="L3" s="269"/>
    </row>
    <row r="4" spans="1:12" s="6" customFormat="1" ht="19.5" customHeight="1" thickBot="1" x14ac:dyDescent="0.2">
      <c r="A4" s="270"/>
      <c r="B4" s="271"/>
      <c r="C4" s="272"/>
      <c r="D4" s="271"/>
      <c r="E4" s="271"/>
      <c r="F4" s="271"/>
      <c r="G4" s="271"/>
      <c r="H4" s="271"/>
      <c r="I4" s="271"/>
      <c r="J4" s="271"/>
      <c r="K4" s="273"/>
      <c r="L4" s="274" t="s">
        <v>22</v>
      </c>
    </row>
    <row r="5" spans="1:12" ht="33" customHeight="1" x14ac:dyDescent="0.15">
      <c r="A5" s="49" t="s">
        <v>0</v>
      </c>
      <c r="B5" s="50" t="s">
        <v>1</v>
      </c>
      <c r="C5" s="51" t="s">
        <v>2</v>
      </c>
      <c r="D5" s="52" t="s">
        <v>236</v>
      </c>
      <c r="E5" s="52" t="s">
        <v>237</v>
      </c>
      <c r="F5" s="51" t="s">
        <v>17</v>
      </c>
      <c r="G5" s="51" t="s">
        <v>0</v>
      </c>
      <c r="H5" s="51" t="s">
        <v>1</v>
      </c>
      <c r="I5" s="51" t="s">
        <v>2</v>
      </c>
      <c r="J5" s="52" t="s">
        <v>236</v>
      </c>
      <c r="K5" s="52" t="s">
        <v>237</v>
      </c>
      <c r="L5" s="54" t="s">
        <v>17</v>
      </c>
    </row>
    <row r="6" spans="1:12" s="1" customFormat="1" ht="25.5" customHeight="1" x14ac:dyDescent="0.15">
      <c r="A6" s="216" t="s">
        <v>16</v>
      </c>
      <c r="B6" s="217"/>
      <c r="C6" s="217"/>
      <c r="D6" s="17">
        <f>SUM(D7,D11,D14,D17,D20)</f>
        <v>4133539669</v>
      </c>
      <c r="E6" s="17">
        <f>SUM(E7,E11,E14,E17,E20)</f>
        <v>4483308669</v>
      </c>
      <c r="F6" s="17">
        <f t="shared" ref="F6:F14" si="0">E6-D6</f>
        <v>349769000</v>
      </c>
      <c r="G6" s="217" t="s">
        <v>16</v>
      </c>
      <c r="H6" s="217"/>
      <c r="I6" s="217"/>
      <c r="J6" s="14">
        <f>SUM(J7,J19,J35,J40,J43)</f>
        <v>4133539669</v>
      </c>
      <c r="K6" s="14">
        <f>SUM(K7,K19,K35,K40,K43)</f>
        <v>4483308669</v>
      </c>
      <c r="L6" s="55">
        <f>K6-J6</f>
        <v>349769000</v>
      </c>
    </row>
    <row r="7" spans="1:12" ht="25.5" customHeight="1" x14ac:dyDescent="0.15">
      <c r="A7" s="230" t="s">
        <v>21</v>
      </c>
      <c r="B7" s="203"/>
      <c r="C7" s="203"/>
      <c r="D7" s="17">
        <f>D8</f>
        <v>2778814000</v>
      </c>
      <c r="E7" s="17">
        <f>SUM(E8)</f>
        <v>3128583000</v>
      </c>
      <c r="F7" s="17">
        <f t="shared" si="0"/>
        <v>349769000</v>
      </c>
      <c r="G7" s="206" t="s">
        <v>77</v>
      </c>
      <c r="H7" s="206"/>
      <c r="I7" s="206"/>
      <c r="J7" s="7">
        <f>SUM(J8,J13)</f>
        <v>247996700</v>
      </c>
      <c r="K7" s="7">
        <f>SUM(K8,K13)</f>
        <v>285341740</v>
      </c>
      <c r="L7" s="55">
        <f t="shared" ref="L7:L45" si="1">K7-J7</f>
        <v>37345040</v>
      </c>
    </row>
    <row r="8" spans="1:12" ht="25.5" customHeight="1" x14ac:dyDescent="0.15">
      <c r="A8" s="194"/>
      <c r="B8" s="203" t="s">
        <v>21</v>
      </c>
      <c r="C8" s="203"/>
      <c r="D8" s="17">
        <f>SUM(D9,D10)</f>
        <v>2778814000</v>
      </c>
      <c r="E8" s="17">
        <f>SUM(E9,E10)</f>
        <v>3128583000</v>
      </c>
      <c r="F8" s="17">
        <f t="shared" si="0"/>
        <v>349769000</v>
      </c>
      <c r="G8" s="63"/>
      <c r="H8" s="222" t="s">
        <v>15</v>
      </c>
      <c r="I8" s="223"/>
      <c r="J8" s="7">
        <f>SUM(J9:J12)</f>
        <v>168047140</v>
      </c>
      <c r="K8" s="7">
        <f>SUM(K9:K12)</f>
        <v>255681740</v>
      </c>
      <c r="L8" s="55">
        <f t="shared" si="1"/>
        <v>87634600</v>
      </c>
    </row>
    <row r="9" spans="1:12" ht="25.5" customHeight="1" x14ac:dyDescent="0.15">
      <c r="A9" s="194"/>
      <c r="B9" s="191"/>
      <c r="C9" s="193" t="s">
        <v>21</v>
      </c>
      <c r="D9" s="17">
        <v>2603248000</v>
      </c>
      <c r="E9" s="17">
        <v>2929083000</v>
      </c>
      <c r="F9" s="17">
        <f t="shared" si="0"/>
        <v>325835000</v>
      </c>
      <c r="G9" s="63"/>
      <c r="H9" s="63"/>
      <c r="I9" s="66" t="s">
        <v>13</v>
      </c>
      <c r="J9" s="7">
        <v>108636040</v>
      </c>
      <c r="K9" s="7">
        <v>153628040</v>
      </c>
      <c r="L9" s="55">
        <f t="shared" si="1"/>
        <v>44992000</v>
      </c>
    </row>
    <row r="10" spans="1:12" s="6" customFormat="1" ht="25.5" customHeight="1" x14ac:dyDescent="0.15">
      <c r="A10" s="194"/>
      <c r="B10" s="191"/>
      <c r="C10" s="112" t="s">
        <v>134</v>
      </c>
      <c r="D10" s="27">
        <v>175566000</v>
      </c>
      <c r="E10" s="27">
        <v>199500000</v>
      </c>
      <c r="F10" s="17">
        <f t="shared" si="0"/>
        <v>23934000</v>
      </c>
      <c r="G10" s="63"/>
      <c r="H10" s="63"/>
      <c r="I10" s="66" t="s">
        <v>90</v>
      </c>
      <c r="J10" s="173">
        <v>11258000</v>
      </c>
      <c r="K10" s="173">
        <v>17385000</v>
      </c>
      <c r="L10" s="55">
        <f t="shared" si="1"/>
        <v>6127000</v>
      </c>
    </row>
    <row r="11" spans="1:12" s="6" customFormat="1" ht="25.5" customHeight="1" x14ac:dyDescent="0.15">
      <c r="A11" s="230" t="s">
        <v>160</v>
      </c>
      <c r="B11" s="203"/>
      <c r="C11" s="203"/>
      <c r="D11" s="17">
        <f>D12</f>
        <v>1287977000</v>
      </c>
      <c r="E11" s="17">
        <f>E12</f>
        <v>1287977000</v>
      </c>
      <c r="F11" s="17">
        <f t="shared" si="0"/>
        <v>0</v>
      </c>
      <c r="G11" s="63"/>
      <c r="H11" s="63"/>
      <c r="I11" s="66" t="s">
        <v>24</v>
      </c>
      <c r="J11" s="173">
        <v>34979720</v>
      </c>
      <c r="K11" s="173">
        <v>64380000</v>
      </c>
      <c r="L11" s="55">
        <f t="shared" si="1"/>
        <v>29400280</v>
      </c>
    </row>
    <row r="12" spans="1:12" s="6" customFormat="1" ht="25.5" customHeight="1" x14ac:dyDescent="0.15">
      <c r="A12" s="105"/>
      <c r="B12" s="203" t="s">
        <v>162</v>
      </c>
      <c r="C12" s="203"/>
      <c r="D12" s="17">
        <f>D13</f>
        <v>1287977000</v>
      </c>
      <c r="E12" s="17">
        <f>E13</f>
        <v>1287977000</v>
      </c>
      <c r="F12" s="17">
        <f t="shared" si="0"/>
        <v>0</v>
      </c>
      <c r="G12" s="63"/>
      <c r="H12" s="63"/>
      <c r="I12" s="66" t="s">
        <v>11</v>
      </c>
      <c r="J12" s="173">
        <v>13173380</v>
      </c>
      <c r="K12" s="173">
        <v>20288700</v>
      </c>
      <c r="L12" s="55">
        <f t="shared" si="1"/>
        <v>7115320</v>
      </c>
    </row>
    <row r="13" spans="1:12" s="6" customFormat="1" ht="25.5" customHeight="1" x14ac:dyDescent="0.15">
      <c r="A13" s="194"/>
      <c r="B13" s="83"/>
      <c r="C13" s="191" t="s">
        <v>160</v>
      </c>
      <c r="D13" s="27">
        <v>1287977000</v>
      </c>
      <c r="E13" s="27">
        <v>1287977000</v>
      </c>
      <c r="F13" s="17">
        <f t="shared" si="0"/>
        <v>0</v>
      </c>
      <c r="G13" s="11"/>
      <c r="H13" s="203" t="s">
        <v>25</v>
      </c>
      <c r="I13" s="203"/>
      <c r="J13" s="173">
        <f>SUM(J14:J18)</f>
        <v>79949560</v>
      </c>
      <c r="K13" s="173">
        <f>SUM(K14:K18)</f>
        <v>29660000</v>
      </c>
      <c r="L13" s="55">
        <f t="shared" si="1"/>
        <v>-50289560</v>
      </c>
    </row>
    <row r="14" spans="1:12" s="6" customFormat="1" ht="25.5" customHeight="1" x14ac:dyDescent="0.15">
      <c r="A14" s="230" t="s">
        <v>34</v>
      </c>
      <c r="B14" s="203"/>
      <c r="C14" s="203"/>
      <c r="D14" s="27">
        <f>D15</f>
        <v>8540000</v>
      </c>
      <c r="E14" s="27">
        <f>E15</f>
        <v>8540000</v>
      </c>
      <c r="F14" s="17">
        <f t="shared" si="0"/>
        <v>0</v>
      </c>
      <c r="G14" s="31"/>
      <c r="H14" s="24"/>
      <c r="I14" s="165" t="s">
        <v>200</v>
      </c>
      <c r="J14" s="173">
        <v>2250000</v>
      </c>
      <c r="K14" s="173">
        <v>3600000</v>
      </c>
      <c r="L14" s="55">
        <f t="shared" si="1"/>
        <v>1350000</v>
      </c>
    </row>
    <row r="15" spans="1:12" s="6" customFormat="1" ht="25.5" customHeight="1" x14ac:dyDescent="0.15">
      <c r="A15" s="105"/>
      <c r="B15" s="203" t="s">
        <v>34</v>
      </c>
      <c r="C15" s="203"/>
      <c r="D15" s="17">
        <f>D16</f>
        <v>8540000</v>
      </c>
      <c r="E15" s="13">
        <f>E16</f>
        <v>8540000</v>
      </c>
      <c r="F15" s="17">
        <f t="shared" ref="F15:F19" si="2">E15-D15</f>
        <v>0</v>
      </c>
      <c r="G15" s="31"/>
      <c r="H15" s="24"/>
      <c r="I15" s="170" t="s">
        <v>202</v>
      </c>
      <c r="J15" s="174">
        <v>9000000</v>
      </c>
      <c r="K15" s="175">
        <v>3000000</v>
      </c>
      <c r="L15" s="55">
        <f t="shared" si="1"/>
        <v>-6000000</v>
      </c>
    </row>
    <row r="16" spans="1:12" s="6" customFormat="1" ht="25.5" customHeight="1" x14ac:dyDescent="0.15">
      <c r="A16" s="194"/>
      <c r="B16" s="83"/>
      <c r="C16" s="191" t="s">
        <v>34</v>
      </c>
      <c r="D16" s="17">
        <v>8540000</v>
      </c>
      <c r="E16" s="17">
        <v>8540000</v>
      </c>
      <c r="F16" s="17">
        <f t="shared" si="2"/>
        <v>0</v>
      </c>
      <c r="G16" s="31"/>
      <c r="H16" s="24"/>
      <c r="I16" s="165" t="s">
        <v>192</v>
      </c>
      <c r="J16" s="173">
        <v>150000</v>
      </c>
      <c r="K16" s="175">
        <v>900000</v>
      </c>
      <c r="L16" s="55">
        <f t="shared" si="1"/>
        <v>750000</v>
      </c>
    </row>
    <row r="17" spans="1:12" s="6" customFormat="1" ht="25.5" customHeight="1" x14ac:dyDescent="0.15">
      <c r="A17" s="230" t="s">
        <v>9</v>
      </c>
      <c r="B17" s="203"/>
      <c r="C17" s="203"/>
      <c r="D17" s="27">
        <f>D18</f>
        <v>58208669</v>
      </c>
      <c r="E17" s="27">
        <f>E18</f>
        <v>58208669</v>
      </c>
      <c r="F17" s="17">
        <f t="shared" si="2"/>
        <v>0</v>
      </c>
      <c r="G17" s="31"/>
      <c r="H17" s="24"/>
      <c r="I17" s="165" t="s">
        <v>193</v>
      </c>
      <c r="J17" s="173">
        <v>63738560</v>
      </c>
      <c r="K17" s="175">
        <v>18200000</v>
      </c>
      <c r="L17" s="55">
        <f t="shared" si="1"/>
        <v>-45538560</v>
      </c>
    </row>
    <row r="18" spans="1:12" s="6" customFormat="1" ht="25.5" customHeight="1" x14ac:dyDescent="0.15">
      <c r="A18" s="105"/>
      <c r="B18" s="203" t="s">
        <v>9</v>
      </c>
      <c r="C18" s="203"/>
      <c r="D18" s="13">
        <f>D19</f>
        <v>58208669</v>
      </c>
      <c r="E18" s="13">
        <f>E19</f>
        <v>58208669</v>
      </c>
      <c r="F18" s="17">
        <f t="shared" si="2"/>
        <v>0</v>
      </c>
      <c r="G18" s="31"/>
      <c r="H18" s="24"/>
      <c r="I18" s="165" t="s">
        <v>194</v>
      </c>
      <c r="J18" s="173">
        <v>4811000</v>
      </c>
      <c r="K18" s="175">
        <v>3960000</v>
      </c>
      <c r="L18" s="55">
        <f t="shared" si="1"/>
        <v>-851000</v>
      </c>
    </row>
    <row r="19" spans="1:12" s="1" customFormat="1" ht="25.5" customHeight="1" thickBot="1" x14ac:dyDescent="0.2">
      <c r="A19" s="74"/>
      <c r="B19" s="70"/>
      <c r="C19" s="75" t="s">
        <v>9</v>
      </c>
      <c r="D19" s="71">
        <v>58208669</v>
      </c>
      <c r="E19" s="71">
        <v>58208669</v>
      </c>
      <c r="F19" s="71">
        <f t="shared" si="2"/>
        <v>0</v>
      </c>
      <c r="G19" s="203" t="s">
        <v>27</v>
      </c>
      <c r="H19" s="203"/>
      <c r="I19" s="203"/>
      <c r="J19" s="14">
        <f>SUM(J20,J27,J30,J33)</f>
        <v>2369516000</v>
      </c>
      <c r="K19" s="14">
        <f>SUM(K20,K27,K30,K33)</f>
        <v>2664025960</v>
      </c>
      <c r="L19" s="55">
        <f t="shared" si="1"/>
        <v>294509960</v>
      </c>
    </row>
    <row r="20" spans="1:12" s="1" customFormat="1" ht="25.5" customHeight="1" x14ac:dyDescent="0.15">
      <c r="A20" s="231"/>
      <c r="B20" s="231"/>
      <c r="C20" s="231"/>
      <c r="D20" s="197"/>
      <c r="E20" s="197"/>
      <c r="F20" s="119"/>
      <c r="G20" s="187"/>
      <c r="H20" s="203" t="s">
        <v>28</v>
      </c>
      <c r="I20" s="203"/>
      <c r="J20" s="14">
        <f>SUM(J21:J26)</f>
        <v>2038288220</v>
      </c>
      <c r="K20" s="14">
        <f>SUM(K21:K26)</f>
        <v>2287825780</v>
      </c>
      <c r="L20" s="55">
        <f t="shared" si="1"/>
        <v>249537560</v>
      </c>
    </row>
    <row r="21" spans="1:12" s="1" customFormat="1" ht="25.5" customHeight="1" x14ac:dyDescent="0.15">
      <c r="A21" s="83"/>
      <c r="B21" s="232"/>
      <c r="C21" s="232"/>
      <c r="D21" s="82"/>
      <c r="E21" s="82"/>
      <c r="F21" s="139"/>
      <c r="G21" s="187"/>
      <c r="H21" s="63"/>
      <c r="I21" s="11" t="s">
        <v>195</v>
      </c>
      <c r="J21" s="14">
        <v>399456475</v>
      </c>
      <c r="K21" s="14">
        <v>562365780</v>
      </c>
      <c r="L21" s="55">
        <f t="shared" si="1"/>
        <v>162909305</v>
      </c>
    </row>
    <row r="22" spans="1:12" s="1" customFormat="1" ht="25.5" customHeight="1" x14ac:dyDescent="0.15">
      <c r="A22" s="196"/>
      <c r="B22" s="83"/>
      <c r="C22" s="196"/>
      <c r="D22" s="82"/>
      <c r="E22" s="82"/>
      <c r="F22" s="139"/>
      <c r="G22" s="187"/>
      <c r="H22" s="11"/>
      <c r="I22" s="154" t="s">
        <v>196</v>
      </c>
      <c r="J22" s="14">
        <v>1200000000</v>
      </c>
      <c r="K22" s="38">
        <v>1200000000</v>
      </c>
      <c r="L22" s="55">
        <f>K22-J22</f>
        <v>0</v>
      </c>
    </row>
    <row r="23" spans="1:12" s="1" customFormat="1" ht="25.5" customHeight="1" x14ac:dyDescent="0.15">
      <c r="A23" s="196"/>
      <c r="B23" s="83"/>
      <c r="C23" s="196"/>
      <c r="D23" s="36"/>
      <c r="E23" s="36"/>
      <c r="F23" s="139"/>
      <c r="G23" s="161"/>
      <c r="H23" s="63"/>
      <c r="I23" s="154" t="s">
        <v>145</v>
      </c>
      <c r="J23" s="14">
        <v>106100000</v>
      </c>
      <c r="K23" s="14">
        <v>156100000</v>
      </c>
      <c r="L23" s="55">
        <f t="shared" ref="L23:L25" si="3">K23-J23</f>
        <v>50000000</v>
      </c>
    </row>
    <row r="24" spans="1:12" s="1" customFormat="1" ht="25.5" customHeight="1" x14ac:dyDescent="0.15">
      <c r="A24" s="232"/>
      <c r="B24" s="232"/>
      <c r="C24" s="232"/>
      <c r="D24" s="168"/>
      <c r="E24" s="168"/>
      <c r="F24" s="139"/>
      <c r="G24" s="117"/>
      <c r="H24" s="63"/>
      <c r="I24" s="154" t="s">
        <v>197</v>
      </c>
      <c r="J24" s="7">
        <v>252360000</v>
      </c>
      <c r="K24" s="14">
        <v>282360000</v>
      </c>
      <c r="L24" s="55">
        <f t="shared" si="3"/>
        <v>30000000</v>
      </c>
    </row>
    <row r="25" spans="1:12" s="1" customFormat="1" ht="25.5" customHeight="1" x14ac:dyDescent="0.15">
      <c r="A25" s="83"/>
      <c r="B25" s="232"/>
      <c r="C25" s="232"/>
      <c r="D25" s="82"/>
      <c r="E25" s="82"/>
      <c r="F25" s="139"/>
      <c r="G25" s="117"/>
      <c r="H25" s="63"/>
      <c r="I25" s="165" t="s">
        <v>163</v>
      </c>
      <c r="J25" s="7">
        <v>74143745</v>
      </c>
      <c r="K25" s="14">
        <v>87000000</v>
      </c>
      <c r="L25" s="55">
        <f t="shared" si="3"/>
        <v>12856255</v>
      </c>
    </row>
    <row r="26" spans="1:12" ht="25.5" customHeight="1" x14ac:dyDescent="0.15">
      <c r="A26" s="196"/>
      <c r="B26" s="83"/>
      <c r="C26" s="196"/>
      <c r="D26" s="82"/>
      <c r="E26" s="82"/>
      <c r="F26" s="139"/>
      <c r="G26" s="117"/>
      <c r="H26" s="63"/>
      <c r="I26" s="138" t="s">
        <v>230</v>
      </c>
      <c r="J26" s="7">
        <v>6228000</v>
      </c>
      <c r="K26" s="7">
        <v>0</v>
      </c>
      <c r="L26" s="55">
        <f>K26-J26</f>
        <v>-6228000</v>
      </c>
    </row>
    <row r="27" spans="1:12" ht="25.5" customHeight="1" x14ac:dyDescent="0.15">
      <c r="A27" s="196"/>
      <c r="B27" s="83"/>
      <c r="C27" s="196"/>
      <c r="D27" s="104"/>
      <c r="E27" s="82"/>
      <c r="F27" s="139"/>
      <c r="G27" s="117"/>
      <c r="H27" s="203" t="s">
        <v>20</v>
      </c>
      <c r="I27" s="203"/>
      <c r="J27" s="7">
        <f>SUM(J28,J29)</f>
        <v>67099100</v>
      </c>
      <c r="K27" s="7">
        <f>SUM(K28,K29)</f>
        <v>81551500</v>
      </c>
      <c r="L27" s="55">
        <f>K27-J27</f>
        <v>14452400</v>
      </c>
    </row>
    <row r="28" spans="1:12" ht="25.5" customHeight="1" x14ac:dyDescent="0.15">
      <c r="A28" s="196"/>
      <c r="B28" s="35"/>
      <c r="C28" s="151"/>
      <c r="D28" s="35"/>
      <c r="E28" s="35"/>
      <c r="F28" s="100"/>
      <c r="G28" s="64"/>
      <c r="H28" s="63"/>
      <c r="I28" s="66" t="s">
        <v>29</v>
      </c>
      <c r="J28" s="7">
        <v>13750000</v>
      </c>
      <c r="K28" s="7">
        <v>13750000</v>
      </c>
      <c r="L28" s="55">
        <f t="shared" si="1"/>
        <v>0</v>
      </c>
    </row>
    <row r="29" spans="1:12" ht="25.5" customHeight="1" x14ac:dyDescent="0.15">
      <c r="A29" s="169"/>
      <c r="B29" s="35"/>
      <c r="C29" s="151"/>
      <c r="D29" s="35"/>
      <c r="E29" s="35"/>
      <c r="F29" s="100"/>
      <c r="G29" s="65"/>
      <c r="H29" s="40"/>
      <c r="I29" s="40" t="s">
        <v>26</v>
      </c>
      <c r="J29" s="7">
        <v>53349100</v>
      </c>
      <c r="K29" s="7">
        <v>67801500</v>
      </c>
      <c r="L29" s="55">
        <f t="shared" si="1"/>
        <v>14452400</v>
      </c>
    </row>
    <row r="30" spans="1:12" ht="25.5" customHeight="1" x14ac:dyDescent="0.15">
      <c r="A30" s="33"/>
      <c r="B30" s="33"/>
      <c r="C30" s="151"/>
      <c r="D30" s="35"/>
      <c r="E30" s="35"/>
      <c r="F30" s="100"/>
      <c r="G30" s="64"/>
      <c r="H30" s="203" t="s">
        <v>30</v>
      </c>
      <c r="I30" s="203"/>
      <c r="J30" s="7">
        <f>SUM(J31,J32)</f>
        <v>257488680</v>
      </c>
      <c r="K30" s="7">
        <f>SUM(K31,K32)</f>
        <v>288008680</v>
      </c>
      <c r="L30" s="55">
        <f t="shared" si="1"/>
        <v>30520000</v>
      </c>
    </row>
    <row r="31" spans="1:12" ht="25.5" customHeight="1" x14ac:dyDescent="0.15">
      <c r="A31" s="114"/>
      <c r="B31" s="114"/>
      <c r="C31" s="114"/>
      <c r="D31" s="114"/>
      <c r="E31" s="114"/>
      <c r="F31" s="115"/>
      <c r="G31" s="64"/>
      <c r="H31" s="63"/>
      <c r="I31" s="66" t="s">
        <v>31</v>
      </c>
      <c r="J31" s="7">
        <v>255508680</v>
      </c>
      <c r="K31" s="7">
        <v>285508680</v>
      </c>
      <c r="L31" s="55">
        <f t="shared" si="1"/>
        <v>30000000</v>
      </c>
    </row>
    <row r="32" spans="1:12" ht="25.5" customHeight="1" x14ac:dyDescent="0.15">
      <c r="A32" s="114"/>
      <c r="B32" s="114"/>
      <c r="C32" s="114"/>
      <c r="D32" s="114"/>
      <c r="E32" s="114"/>
      <c r="F32" s="115"/>
      <c r="G32" s="64"/>
      <c r="H32" s="63"/>
      <c r="I32" s="66" t="s">
        <v>32</v>
      </c>
      <c r="J32" s="7">
        <v>1980000</v>
      </c>
      <c r="K32" s="7">
        <v>2500000</v>
      </c>
      <c r="L32" s="55">
        <f t="shared" si="1"/>
        <v>520000</v>
      </c>
    </row>
    <row r="33" spans="1:12" ht="25.5" customHeight="1" x14ac:dyDescent="0.15">
      <c r="A33" s="114"/>
      <c r="B33" s="114"/>
      <c r="C33" s="114"/>
      <c r="D33" s="114"/>
      <c r="E33" s="114"/>
      <c r="F33" s="115"/>
      <c r="G33" s="136"/>
      <c r="H33" s="203" t="s">
        <v>146</v>
      </c>
      <c r="I33" s="203"/>
      <c r="J33" s="7">
        <f>J34</f>
        <v>6640000</v>
      </c>
      <c r="K33" s="7">
        <f>K34</f>
        <v>6640000</v>
      </c>
      <c r="L33" s="55">
        <f t="shared" ref="L33:L34" si="4">K33-J33</f>
        <v>0</v>
      </c>
    </row>
    <row r="34" spans="1:12" ht="25.5" customHeight="1" x14ac:dyDescent="0.15">
      <c r="A34" s="114"/>
      <c r="B34" s="114"/>
      <c r="C34" s="114"/>
      <c r="D34" s="114"/>
      <c r="E34" s="114"/>
      <c r="F34" s="115"/>
      <c r="G34" s="136"/>
      <c r="H34" s="135"/>
      <c r="I34" s="138" t="s">
        <v>147</v>
      </c>
      <c r="J34" s="7">
        <v>6640000</v>
      </c>
      <c r="K34" s="7">
        <v>6640000</v>
      </c>
      <c r="L34" s="55">
        <f t="shared" si="4"/>
        <v>0</v>
      </c>
    </row>
    <row r="35" spans="1:12" ht="25.5" customHeight="1" x14ac:dyDescent="0.15">
      <c r="A35" s="114"/>
      <c r="B35" s="114"/>
      <c r="C35" s="114"/>
      <c r="D35" s="114"/>
      <c r="E35" s="114"/>
      <c r="F35" s="115"/>
      <c r="G35" s="223" t="s">
        <v>33</v>
      </c>
      <c r="H35" s="203"/>
      <c r="I35" s="203"/>
      <c r="J35" s="7">
        <f>J36</f>
        <v>162086000</v>
      </c>
      <c r="K35" s="7">
        <f>K36</f>
        <v>180000000</v>
      </c>
      <c r="L35" s="55">
        <f t="shared" si="1"/>
        <v>17914000</v>
      </c>
    </row>
    <row r="36" spans="1:12" ht="25.5" customHeight="1" x14ac:dyDescent="0.15">
      <c r="A36" s="81"/>
      <c r="B36" s="35"/>
      <c r="C36" s="34"/>
      <c r="D36" s="35"/>
      <c r="E36" s="35"/>
      <c r="F36" s="100"/>
      <c r="G36" s="64"/>
      <c r="H36" s="206" t="s">
        <v>33</v>
      </c>
      <c r="I36" s="206"/>
      <c r="J36" s="7">
        <f>SUM(J37:J39)</f>
        <v>162086000</v>
      </c>
      <c r="K36" s="7">
        <f>SUM(K37:K39)</f>
        <v>180000000</v>
      </c>
      <c r="L36" s="55">
        <f t="shared" si="1"/>
        <v>17914000</v>
      </c>
    </row>
    <row r="37" spans="1:12" ht="25.5" customHeight="1" x14ac:dyDescent="0.15">
      <c r="A37" s="164"/>
      <c r="B37" s="35"/>
      <c r="C37" s="151"/>
      <c r="D37" s="35"/>
      <c r="E37" s="35"/>
      <c r="F37" s="100"/>
      <c r="G37" s="161"/>
      <c r="H37" s="160"/>
      <c r="I37" s="165" t="s">
        <v>198</v>
      </c>
      <c r="J37" s="7">
        <v>62000000</v>
      </c>
      <c r="K37" s="7">
        <v>62000000</v>
      </c>
      <c r="L37" s="55">
        <f t="shared" si="1"/>
        <v>0</v>
      </c>
    </row>
    <row r="38" spans="1:12" ht="25.5" customHeight="1" x14ac:dyDescent="0.15">
      <c r="A38" s="164"/>
      <c r="B38" s="35"/>
      <c r="C38" s="151"/>
      <c r="D38" s="35"/>
      <c r="E38" s="35"/>
      <c r="F38" s="100"/>
      <c r="G38" s="161"/>
      <c r="H38" s="160"/>
      <c r="I38" s="165" t="s">
        <v>199</v>
      </c>
      <c r="J38" s="7">
        <v>97194000</v>
      </c>
      <c r="K38" s="7">
        <v>118000000</v>
      </c>
      <c r="L38" s="55">
        <f t="shared" si="1"/>
        <v>20806000</v>
      </c>
    </row>
    <row r="39" spans="1:12" ht="25.5" customHeight="1" x14ac:dyDescent="0.15">
      <c r="A39" s="81"/>
      <c r="B39" s="35"/>
      <c r="C39" s="34"/>
      <c r="D39" s="35"/>
      <c r="E39" s="35"/>
      <c r="F39" s="100"/>
      <c r="G39" s="136"/>
      <c r="H39" s="135"/>
      <c r="I39" s="138" t="s">
        <v>231</v>
      </c>
      <c r="J39" s="7">
        <v>2892000</v>
      </c>
      <c r="K39" s="7">
        <v>0</v>
      </c>
      <c r="L39" s="55">
        <f t="shared" si="1"/>
        <v>-2892000</v>
      </c>
    </row>
    <row r="40" spans="1:12" ht="25.5" customHeight="1" x14ac:dyDescent="0.15">
      <c r="A40" s="81"/>
      <c r="B40" s="35"/>
      <c r="C40" s="34"/>
      <c r="D40" s="35"/>
      <c r="E40" s="35"/>
      <c r="F40" s="100"/>
      <c r="G40" s="223" t="s">
        <v>157</v>
      </c>
      <c r="H40" s="203"/>
      <c r="I40" s="203"/>
      <c r="J40" s="7">
        <f>J41</f>
        <v>1342006511</v>
      </c>
      <c r="K40" s="7">
        <f>K41</f>
        <v>1342006511</v>
      </c>
      <c r="L40" s="55">
        <f t="shared" si="1"/>
        <v>0</v>
      </c>
    </row>
    <row r="41" spans="1:12" ht="25.5" customHeight="1" x14ac:dyDescent="0.15">
      <c r="A41" s="81"/>
      <c r="B41" s="35"/>
      <c r="C41" s="34"/>
      <c r="D41" s="35"/>
      <c r="E41" s="35"/>
      <c r="F41" s="100"/>
      <c r="G41" s="64"/>
      <c r="H41" s="206" t="s">
        <v>157</v>
      </c>
      <c r="I41" s="206"/>
      <c r="J41" s="7">
        <f>J42</f>
        <v>1342006511</v>
      </c>
      <c r="K41" s="7">
        <f>K42</f>
        <v>1342006511</v>
      </c>
      <c r="L41" s="55">
        <f t="shared" si="1"/>
        <v>0</v>
      </c>
    </row>
    <row r="42" spans="1:12" ht="25.5" customHeight="1" x14ac:dyDescent="0.15">
      <c r="A42" s="33"/>
      <c r="B42" s="33"/>
      <c r="C42" s="34"/>
      <c r="D42" s="35"/>
      <c r="E42" s="35"/>
      <c r="F42" s="100"/>
      <c r="G42" s="64"/>
      <c r="H42" s="63"/>
      <c r="I42" s="21" t="s">
        <v>164</v>
      </c>
      <c r="J42" s="7">
        <v>1342006511</v>
      </c>
      <c r="K42" s="7">
        <v>1342006511</v>
      </c>
      <c r="L42" s="55">
        <f t="shared" si="1"/>
        <v>0</v>
      </c>
    </row>
    <row r="43" spans="1:12" ht="25.5" customHeight="1" x14ac:dyDescent="0.15">
      <c r="A43" s="106"/>
      <c r="B43" s="106"/>
      <c r="C43" s="107"/>
      <c r="D43" s="104"/>
      <c r="E43" s="104"/>
      <c r="F43" s="108"/>
      <c r="G43" s="223" t="s">
        <v>135</v>
      </c>
      <c r="H43" s="203"/>
      <c r="I43" s="203"/>
      <c r="J43" s="7">
        <f>J44</f>
        <v>11934458</v>
      </c>
      <c r="K43" s="7">
        <f>K44</f>
        <v>11934458</v>
      </c>
      <c r="L43" s="55">
        <f t="shared" si="1"/>
        <v>0</v>
      </c>
    </row>
    <row r="44" spans="1:12" ht="25.5" customHeight="1" x14ac:dyDescent="0.15">
      <c r="A44" s="106"/>
      <c r="B44" s="106"/>
      <c r="C44" s="107"/>
      <c r="D44" s="104"/>
      <c r="E44" s="104"/>
      <c r="F44" s="108"/>
      <c r="G44" s="64"/>
      <c r="H44" s="206" t="s">
        <v>135</v>
      </c>
      <c r="I44" s="206"/>
      <c r="J44" s="7">
        <f>J45</f>
        <v>11934458</v>
      </c>
      <c r="K44" s="7">
        <f>K45</f>
        <v>11934458</v>
      </c>
      <c r="L44" s="55">
        <f t="shared" si="1"/>
        <v>0</v>
      </c>
    </row>
    <row r="45" spans="1:12" ht="25.5" customHeight="1" thickBot="1" x14ac:dyDescent="0.2">
      <c r="A45" s="106"/>
      <c r="B45" s="106"/>
      <c r="C45" s="107"/>
      <c r="D45" s="104"/>
      <c r="E45" s="104"/>
      <c r="F45" s="108"/>
      <c r="G45" s="80"/>
      <c r="H45" s="75"/>
      <c r="I45" s="113" t="s">
        <v>136</v>
      </c>
      <c r="J45" s="111">
        <v>11934458</v>
      </c>
      <c r="K45" s="111">
        <v>11934458</v>
      </c>
      <c r="L45" s="60">
        <f t="shared" si="1"/>
        <v>0</v>
      </c>
    </row>
    <row r="46" spans="1:12" ht="25.5" customHeight="1" x14ac:dyDescent="0.15"/>
    <row r="47" spans="1:12" ht="25.5" customHeight="1" x14ac:dyDescent="0.15"/>
  </sheetData>
  <mergeCells count="31">
    <mergeCell ref="B8:C8"/>
    <mergeCell ref="A24:C24"/>
    <mergeCell ref="B25:C25"/>
    <mergeCell ref="A11:C11"/>
    <mergeCell ref="B12:C12"/>
    <mergeCell ref="A14:C14"/>
    <mergeCell ref="B15:C15"/>
    <mergeCell ref="A17:C17"/>
    <mergeCell ref="B18:C18"/>
    <mergeCell ref="A20:C20"/>
    <mergeCell ref="B21:C21"/>
    <mergeCell ref="A7:C7"/>
    <mergeCell ref="G7:I7"/>
    <mergeCell ref="A1:L1"/>
    <mergeCell ref="A2:L2"/>
    <mergeCell ref="A3:D3"/>
    <mergeCell ref="A6:C6"/>
    <mergeCell ref="G6:I6"/>
    <mergeCell ref="H8:I8"/>
    <mergeCell ref="G43:I43"/>
    <mergeCell ref="H44:I44"/>
    <mergeCell ref="H13:I13"/>
    <mergeCell ref="H41:I41"/>
    <mergeCell ref="G19:I19"/>
    <mergeCell ref="H20:I20"/>
    <mergeCell ref="H33:I33"/>
    <mergeCell ref="G40:I40"/>
    <mergeCell ref="H27:I27"/>
    <mergeCell ref="H30:I30"/>
    <mergeCell ref="G35:I35"/>
    <mergeCell ref="H36:I3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3</vt:i4>
      </vt:variant>
    </vt:vector>
  </HeadingPairs>
  <TitlesOfParts>
    <vt:vector size="8" baseType="lpstr">
      <vt:lpstr>다문화가족지원센터</vt:lpstr>
      <vt:lpstr>다문화센터 특성화사업</vt:lpstr>
      <vt:lpstr>다문화가족취업중점기관</vt:lpstr>
      <vt:lpstr>건강가정다문화가족지원센터</vt:lpstr>
      <vt:lpstr>아이돌봄지원사업</vt:lpstr>
      <vt:lpstr>건강가정다문화가족지원센터!Print_Area</vt:lpstr>
      <vt:lpstr>다문화가족지원센터!Print_Area</vt:lpstr>
      <vt:lpstr>다문화가족지원센터!Print_Titles</vt:lpstr>
    </vt:vector>
  </TitlesOfParts>
  <Company>조계종사회복지재단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윤남선</dc:creator>
  <cp:lastModifiedBy>ydp</cp:lastModifiedBy>
  <cp:lastPrinted>2021-11-26T05:31:24Z</cp:lastPrinted>
  <dcterms:created xsi:type="dcterms:W3CDTF">2003-02-11T06:29:08Z</dcterms:created>
  <dcterms:modified xsi:type="dcterms:W3CDTF">2021-11-26T05:47:40Z</dcterms:modified>
</cp:coreProperties>
</file>