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195" windowWidth="22635" windowHeight="11760" activeTab="1"/>
  </bookViews>
  <sheets>
    <sheet name="1.세입세출_총괄표" sheetId="5" r:id="rId1"/>
    <sheet name="2.세입예산서" sheetId="6" r:id="rId2"/>
    <sheet name="3.세출예산서" sheetId="7" r:id="rId3"/>
  </sheets>
  <definedNames>
    <definedName name="_xlnm.Print_Area" localSheetId="2">'3.세출예산서'!$A$1:$G$44</definedName>
  </definedNames>
  <calcPr calcId="145621"/>
</workbook>
</file>

<file path=xl/calcChain.xml><?xml version="1.0" encoding="utf-8"?>
<calcChain xmlns="http://schemas.openxmlformats.org/spreadsheetml/2006/main">
  <c r="F5" i="7" l="1"/>
  <c r="F9" i="6"/>
  <c r="F10" i="6"/>
  <c r="F7" i="6"/>
  <c r="F6" i="6"/>
  <c r="D30" i="7" l="1"/>
  <c r="D14" i="7"/>
  <c r="D17" i="7"/>
  <c r="F33" i="7"/>
  <c r="G33" i="7" s="1"/>
  <c r="F35" i="7"/>
  <c r="G35" i="7" s="1"/>
  <c r="F13" i="7" l="1"/>
  <c r="G13" i="7" s="1"/>
  <c r="F26" i="7"/>
  <c r="G26" i="7" s="1"/>
  <c r="F37" i="7"/>
  <c r="G37" i="7" s="1"/>
  <c r="F38" i="7"/>
  <c r="G38" i="7" s="1"/>
  <c r="F30" i="7"/>
  <c r="G30" i="7" s="1"/>
  <c r="F31" i="7"/>
  <c r="G31" i="7" s="1"/>
  <c r="D13" i="6" l="1"/>
  <c r="F7" i="5" l="1"/>
  <c r="E7" i="5"/>
  <c r="F8" i="7" l="1"/>
  <c r="G8" i="7" s="1"/>
  <c r="F9" i="7"/>
  <c r="G9" i="7" s="1"/>
  <c r="F10" i="7"/>
  <c r="G10" i="7" s="1"/>
  <c r="F11" i="7"/>
  <c r="G11" i="7" s="1"/>
  <c r="F12" i="7"/>
  <c r="G12" i="7" s="1"/>
  <c r="F15" i="7"/>
  <c r="G15" i="7" s="1"/>
  <c r="F16" i="7"/>
  <c r="G16" i="7" s="1"/>
  <c r="F18" i="7"/>
  <c r="G18" i="7" s="1"/>
  <c r="F19" i="7"/>
  <c r="G19" i="7" s="1"/>
  <c r="F20" i="7"/>
  <c r="G20" i="7" s="1"/>
  <c r="F21" i="7"/>
  <c r="G21" i="7" s="1"/>
  <c r="F22" i="7"/>
  <c r="G22" i="7" s="1"/>
  <c r="F27" i="7"/>
  <c r="G27" i="7" s="1"/>
  <c r="F32" i="7"/>
  <c r="G32" i="7" s="1"/>
  <c r="F34" i="7"/>
  <c r="G34" i="7" s="1"/>
  <c r="F41" i="7"/>
  <c r="F42" i="7"/>
  <c r="E29" i="7"/>
  <c r="D29" i="7"/>
  <c r="D28" i="7" s="1"/>
  <c r="E7" i="7"/>
  <c r="D7" i="7"/>
  <c r="F29" i="7" l="1"/>
  <c r="G29" i="7" s="1"/>
  <c r="F20" i="6"/>
  <c r="G20" i="6" s="1"/>
  <c r="E13" i="6"/>
  <c r="E12" i="6" s="1"/>
  <c r="C7" i="5"/>
  <c r="B7" i="5"/>
  <c r="E19" i="6"/>
  <c r="E18" i="6" s="1"/>
  <c r="D19" i="6"/>
  <c r="E16" i="6"/>
  <c r="E15" i="6" s="1"/>
  <c r="F15" i="6" s="1"/>
  <c r="G15" i="6" s="1"/>
  <c r="E7" i="6"/>
  <c r="E6" i="6" s="1"/>
  <c r="D7" i="6"/>
  <c r="D6" i="6" s="1"/>
  <c r="F19" i="6" l="1"/>
  <c r="G19" i="6" s="1"/>
  <c r="E5" i="6"/>
  <c r="F17" i="6" l="1"/>
  <c r="G17" i="6" s="1"/>
  <c r="E28" i="7" l="1"/>
  <c r="E25" i="7"/>
  <c r="D25" i="7"/>
  <c r="E17" i="7"/>
  <c r="E14" i="7"/>
  <c r="F25" i="7" l="1"/>
  <c r="G25" i="7" s="1"/>
  <c r="E24" i="7"/>
  <c r="E6" i="7"/>
  <c r="E5" i="7" s="1"/>
  <c r="D40" i="7" l="1"/>
  <c r="F28" i="7"/>
  <c r="G28" i="7" s="1"/>
  <c r="D24" i="7"/>
  <c r="F24" i="7" s="1"/>
  <c r="G24" i="7" s="1"/>
  <c r="F14" i="7"/>
  <c r="G14" i="7" s="1"/>
  <c r="D16" i="6"/>
  <c r="F16" i="6" s="1"/>
  <c r="G16" i="6" s="1"/>
  <c r="D18" i="6"/>
  <c r="F18" i="6" s="1"/>
  <c r="G18" i="6" s="1"/>
  <c r="D12" i="6"/>
  <c r="D5" i="6" s="1"/>
  <c r="D39" i="7" l="1"/>
  <c r="F39" i="7" s="1"/>
  <c r="F40" i="7"/>
  <c r="D6" i="7"/>
  <c r="D5" i="7" s="1"/>
  <c r="F7" i="7" l="1"/>
  <c r="G7" i="7" s="1"/>
  <c r="G5" i="7"/>
  <c r="F6" i="7"/>
  <c r="G6" i="7" s="1"/>
  <c r="F8" i="6" l="1"/>
  <c r="G8" i="6" s="1"/>
  <c r="G9" i="6"/>
  <c r="G10" i="6"/>
  <c r="F5" i="6"/>
  <c r="G5" i="6" s="1"/>
  <c r="G7" i="6" l="1"/>
  <c r="G6" i="6" l="1"/>
</calcChain>
</file>

<file path=xl/sharedStrings.xml><?xml version="1.0" encoding="utf-8"?>
<sst xmlns="http://schemas.openxmlformats.org/spreadsheetml/2006/main" count="116" uniqueCount="88">
  <si>
    <t>총 계</t>
  </si>
  <si>
    <t>대우수당</t>
  </si>
  <si>
    <t>기타보조금</t>
  </si>
  <si>
    <t>후원금</t>
  </si>
  <si>
    <t>총계</t>
  </si>
  <si>
    <t>보조금</t>
  </si>
  <si>
    <t>사무비</t>
  </si>
  <si>
    <t>재산조성비</t>
  </si>
  <si>
    <t>사업비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</si>
  <si>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</si>
  <si>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</si>
  <si>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</si>
  <si>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</si>
  <si>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</si>
  <si>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</si>
  <si>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</si>
  <si>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</si>
  <si>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</si>
  <si>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</si>
  <si>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</si>
  <si>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</si>
  <si>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</si>
  <si>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</si>
  <si>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</si>
  <si>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</si>
  <si>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</si>
  <si>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차량비</t>
  </si>
  <si>
    <t>공공요금</t>
  </si>
  <si>
    <t>제세공과금</t>
  </si>
  <si>
    <t>기타운영비</t>
  </si>
  <si>
    <t>세입</t>
  </si>
  <si>
    <t xml:space="preserve">총계 </t>
  </si>
  <si>
    <t>이월금</t>
  </si>
  <si>
    <t xml:space="preserve">※서식근거:「사회복지법인 및 사회복지시설 재무‧회계규칙」규정에 의거함. </t>
  </si>
  <si>
    <t>예비비 및 기타</t>
    <phoneticPr fontId="3" type="noConversion"/>
  </si>
  <si>
    <t>증감(B-A)</t>
  </si>
  <si>
    <t>(단위:천원)</t>
    <phoneticPr fontId="3" type="noConversion"/>
  </si>
  <si>
    <t>합계</t>
    <phoneticPr fontId="3" type="noConversion"/>
  </si>
  <si>
    <t>시설비</t>
    <phoneticPr fontId="3" type="noConversion"/>
  </si>
  <si>
    <t>소계</t>
    <phoneticPr fontId="3" type="noConversion"/>
  </si>
  <si>
    <t>자산취득비</t>
    <phoneticPr fontId="3" type="noConversion"/>
  </si>
  <si>
    <t>시설장비유지비</t>
    <phoneticPr fontId="3" type="noConversion"/>
  </si>
  <si>
    <t>사업비</t>
    <phoneticPr fontId="3" type="noConversion"/>
  </si>
  <si>
    <t>초등학습지원사업</t>
    <phoneticPr fontId="3" type="noConversion"/>
  </si>
  <si>
    <t>예비비</t>
    <phoneticPr fontId="3" type="noConversion"/>
  </si>
  <si>
    <t>반환금</t>
    <phoneticPr fontId="3" type="noConversion"/>
  </si>
  <si>
    <t>법인
전입금</t>
    <phoneticPr fontId="3" type="noConversion"/>
  </si>
  <si>
    <t>법인
전입금</t>
    <phoneticPr fontId="3" type="noConversion"/>
  </si>
  <si>
    <t>법인전입금</t>
    <phoneticPr fontId="3" type="noConversion"/>
  </si>
  <si>
    <t>후원금</t>
    <phoneticPr fontId="3" type="noConversion"/>
  </si>
  <si>
    <t>후원금</t>
    <phoneticPr fontId="3" type="noConversion"/>
  </si>
  <si>
    <r>
      <t xml:space="preserve">이월금
</t>
    </r>
    <r>
      <rPr>
        <sz val="9"/>
        <color rgb="FF000000"/>
        <rFont val="한컴돋움"/>
        <family val="1"/>
        <charset val="129"/>
      </rPr>
      <t>(후원금)</t>
    </r>
    <phoneticPr fontId="3" type="noConversion"/>
  </si>
  <si>
    <t>세출</t>
    <phoneticPr fontId="3" type="noConversion"/>
  </si>
  <si>
    <r>
      <t xml:space="preserve">이월금
</t>
    </r>
    <r>
      <rPr>
        <sz val="9"/>
        <color rgb="FF000000"/>
        <rFont val="한컴돋움"/>
        <family val="1"/>
        <charset val="129"/>
      </rPr>
      <t>(법인전입금)</t>
    </r>
    <phoneticPr fontId="3" type="noConversion"/>
  </si>
  <si>
    <t>이월금
(법인전입금)</t>
    <phoneticPr fontId="3" type="noConversion"/>
  </si>
  <si>
    <t>후원금</t>
    <phoneticPr fontId="3" type="noConversion"/>
  </si>
  <si>
    <t>법인전입금</t>
    <phoneticPr fontId="3" type="noConversion"/>
  </si>
  <si>
    <t>교육 및 문화사업</t>
    <phoneticPr fontId="3" type="noConversion"/>
  </si>
  <si>
    <t>행복가족상담사업</t>
    <phoneticPr fontId="3" type="noConversion"/>
  </si>
  <si>
    <t>이월금
(후원금)</t>
    <phoneticPr fontId="3" type="noConversion"/>
  </si>
  <si>
    <t>영동군건강가정·다문화가족지원센터 2022년 세입․세출예산안</t>
    <phoneticPr fontId="3" type="noConversion"/>
  </si>
  <si>
    <t>2021년</t>
    <phoneticPr fontId="3" type="noConversion"/>
  </si>
  <si>
    <t>2022년</t>
    <phoneticPr fontId="3" type="noConversion"/>
  </si>
  <si>
    <t>1. 2022년 세입ㆍ세출예산 총괄표</t>
    <phoneticPr fontId="3" type="noConversion"/>
  </si>
  <si>
    <t>수용비 및 
수수료</t>
    <phoneticPr fontId="3" type="noConversion"/>
  </si>
  <si>
    <t>퇴직금 및 
퇴직적립금</t>
    <phoneticPr fontId="3" type="noConversion"/>
  </si>
  <si>
    <t xml:space="preserve">제수당 </t>
    <phoneticPr fontId="3" type="noConversion"/>
  </si>
  <si>
    <t xml:space="preserve">2021년 예산(A) </t>
    <phoneticPr fontId="3" type="noConversion"/>
  </si>
  <si>
    <t xml:space="preserve">2022년 예산(B) </t>
    <phoneticPr fontId="3" type="noConversion"/>
  </si>
  <si>
    <t>3. 2022년 세출예산서</t>
    <phoneticPr fontId="3" type="noConversion"/>
  </si>
  <si>
    <t>다문화가족 특성화사업</t>
    <phoneticPr fontId="3" type="noConversion"/>
  </si>
  <si>
    <t>교육지원청</t>
    <phoneticPr fontId="3" type="noConversion"/>
  </si>
  <si>
    <t>동행복지재단</t>
    <phoneticPr fontId="3" type="noConversion"/>
  </si>
  <si>
    <t>결혼이민자통번역도비</t>
    <phoneticPr fontId="3" type="noConversion"/>
  </si>
  <si>
    <t xml:space="preserve">2021년 예산(A) </t>
    <phoneticPr fontId="3" type="noConversion"/>
  </si>
  <si>
    <t xml:space="preserve">2022년 예산(B) </t>
    <phoneticPr fontId="3" type="noConversion"/>
  </si>
  <si>
    <t>2. 2022년 세입예산서</t>
    <phoneticPr fontId="3" type="noConversion"/>
  </si>
  <si>
    <t>※ 2021년 교육 및 문화사업: 센터운영, 국적취득대비반, 알쏭달쏭 체험놀이교실</t>
    <phoneticPr fontId="3" type="noConversion"/>
  </si>
  <si>
    <t xml:space="preserve">   2022년 교육 및 문화사업: 센터운영, 친정나들이, 가족한마음축제</t>
    <phoneticPr fontId="3" type="noConversion"/>
  </si>
  <si>
    <t>-</t>
    <phoneticPr fontId="3" type="noConversion"/>
  </si>
  <si>
    <t>△20</t>
    <phoneticPr fontId="3" type="noConversion"/>
  </si>
  <si>
    <t>△2,973</t>
  </si>
  <si>
    <t>△2,973</t>
    <phoneticPr fontId="3" type="noConversion"/>
  </si>
  <si>
    <t>△19,000</t>
    <phoneticPr fontId="3" type="noConversion"/>
  </si>
  <si>
    <t>△2,973</t>
    <phoneticPr fontId="3" type="noConversion"/>
  </si>
  <si>
    <t>△5,661</t>
    <phoneticPr fontId="3" type="noConversion"/>
  </si>
  <si>
    <t>△3,010</t>
    <phoneticPr fontId="3" type="noConversion"/>
  </si>
  <si>
    <t>△20,000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</si>
</sst>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-* #,##0.0_-;\-* #,##0.0_-;_-* &quot;-&quot;?_-;_-@_-"/>
    <numFmt numFmtId="177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5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rgb="FF000000"/>
      <name val="한컴돋움"/>
      <family val="1"/>
      <charset val="129"/>
    </font>
    <font>
      <sz val="11"/>
      <color theme="1"/>
      <name val="맑은 고딕"/>
      <family val="2"/>
      <charset val="129"/>
      <scheme val="minor"/>
    </font>
    <font>
      <sz val="14"/>
      <color rgb="FF000000"/>
      <name val="한컴돋움"/>
      <family val="1"/>
      <charset val="129"/>
    </font>
    <font>
      <sz val="14"/>
      <name val="한컴돋움"/>
      <family val="1"/>
      <charset val="129"/>
    </font>
    <font>
      <b/>
      <sz val="14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/>
    <xf numFmtId="0" fontId="8" fillId="0" borderId="0"/>
    <xf numFmtId="41" fontId="10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right" vertical="center" wrapText="1"/>
    </xf>
    <xf numFmtId="3" fontId="1" fillId="0" borderId="36" xfId="0" applyNumberFormat="1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right" vertical="center" wrapText="1"/>
    </xf>
    <xf numFmtId="0" fontId="1" fillId="0" borderId="39" xfId="0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right" vertical="center" wrapText="1"/>
    </xf>
    <xf numFmtId="0" fontId="1" fillId="0" borderId="40" xfId="0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right" vertical="center" wrapText="1"/>
    </xf>
    <xf numFmtId="3" fontId="1" fillId="2" borderId="36" xfId="0" applyNumberFormat="1" applyFont="1" applyFill="1" applyBorder="1" applyAlignment="1">
      <alignment horizontal="right" vertical="center" wrapText="1"/>
    </xf>
    <xf numFmtId="3" fontId="1" fillId="2" borderId="39" xfId="0" applyNumberFormat="1" applyFont="1" applyFill="1" applyBorder="1" applyAlignment="1">
      <alignment horizontal="right" vertical="center" wrapText="1"/>
    </xf>
    <xf numFmtId="3" fontId="1" fillId="2" borderId="38" xfId="0" applyNumberFormat="1" applyFont="1" applyFill="1" applyBorder="1" applyAlignment="1">
      <alignment horizontal="right" vertical="center" wrapText="1"/>
    </xf>
    <xf numFmtId="0" fontId="1" fillId="2" borderId="38" xfId="0" applyFont="1" applyFill="1" applyBorder="1" applyAlignment="1">
      <alignment horizontal="right" vertical="center" wrapText="1"/>
    </xf>
    <xf numFmtId="3" fontId="1" fillId="2" borderId="45" xfId="0" applyNumberFormat="1" applyFont="1" applyFill="1" applyBorder="1" applyAlignment="1">
      <alignment horizontal="right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1" fillId="2" borderId="57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2" borderId="35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3" fontId="1" fillId="2" borderId="13" xfId="0" applyNumberFormat="1" applyFont="1" applyFill="1" applyBorder="1" applyAlignment="1">
      <alignment horizontal="righ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3" fontId="1" fillId="2" borderId="62" xfId="0" applyNumberFormat="1" applyFont="1" applyFill="1" applyBorder="1" applyAlignment="1">
      <alignment horizontal="right" vertical="center" wrapText="1"/>
    </xf>
    <xf numFmtId="0" fontId="0" fillId="0" borderId="65" xfId="0" applyBorder="1">
      <alignment vertical="center"/>
    </xf>
    <xf numFmtId="177" fontId="1" fillId="0" borderId="61" xfId="0" applyNumberFormat="1" applyFont="1" applyBorder="1" applyAlignment="1">
      <alignment horizontal="right" vertical="center" wrapText="1"/>
    </xf>
    <xf numFmtId="177" fontId="1" fillId="0" borderId="33" xfId="0" applyNumberFormat="1" applyFont="1" applyBorder="1" applyAlignment="1">
      <alignment horizontal="righ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29" xfId="0" applyNumberFormat="1" applyFont="1" applyBorder="1" applyAlignment="1">
      <alignment horizontal="right" vertical="center" wrapText="1"/>
    </xf>
    <xf numFmtId="177" fontId="1" fillId="0" borderId="13" xfId="0" applyNumberFormat="1" applyFont="1" applyBorder="1" applyAlignment="1">
      <alignment horizontal="right" vertical="center" wrapText="1"/>
    </xf>
    <xf numFmtId="177" fontId="1" fillId="0" borderId="14" xfId="0" applyNumberFormat="1" applyFont="1" applyBorder="1" applyAlignment="1">
      <alignment horizontal="right" vertical="center" wrapText="1"/>
    </xf>
    <xf numFmtId="177" fontId="1" fillId="0" borderId="16" xfId="0" applyNumberFormat="1" applyFont="1" applyBorder="1" applyAlignment="1">
      <alignment horizontal="right" vertical="center" wrapText="1"/>
    </xf>
    <xf numFmtId="177" fontId="1" fillId="0" borderId="63" xfId="0" applyNumberFormat="1" applyFont="1" applyBorder="1" applyAlignment="1">
      <alignment horizontal="right" vertical="center" wrapText="1"/>
    </xf>
    <xf numFmtId="177" fontId="1" fillId="0" borderId="66" xfId="0" applyNumberFormat="1" applyFont="1" applyBorder="1" applyAlignment="1">
      <alignment horizontal="right" vertical="center" wrapText="1"/>
    </xf>
    <xf numFmtId="3" fontId="1" fillId="0" borderId="67" xfId="0" applyNumberFormat="1" applyFont="1" applyBorder="1" applyAlignment="1">
      <alignment horizontal="right" vertical="center" wrapText="1"/>
    </xf>
    <xf numFmtId="0" fontId="1" fillId="0" borderId="69" xfId="0" applyFont="1" applyBorder="1" applyAlignment="1">
      <alignment horizontal="center" vertical="center" wrapText="1"/>
    </xf>
    <xf numFmtId="3" fontId="1" fillId="0" borderId="71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6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77" xfId="0" applyFont="1" applyBorder="1" applyAlignment="1">
      <alignment horizontal="center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1" fontId="1" fillId="2" borderId="38" xfId="6" applyFont="1" applyFill="1" applyBorder="1" applyAlignment="1">
      <alignment horizontal="righ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41" fontId="1" fillId="2" borderId="44" xfId="6" applyFont="1" applyFill="1" applyBorder="1" applyAlignment="1">
      <alignment horizontal="right" vertical="center" wrapText="1"/>
    </xf>
    <xf numFmtId="176" fontId="1" fillId="2" borderId="78" xfId="0" applyNumberFormat="1" applyFont="1" applyFill="1" applyBorder="1" applyAlignment="1">
      <alignment horizontal="right" vertical="center" wrapText="1"/>
    </xf>
    <xf numFmtId="176" fontId="1" fillId="2" borderId="68" xfId="0" applyNumberFormat="1" applyFont="1" applyFill="1" applyBorder="1" applyAlignment="1">
      <alignment horizontal="right" vertical="center" wrapText="1"/>
    </xf>
    <xf numFmtId="176" fontId="1" fillId="2" borderId="79" xfId="0" applyNumberFormat="1" applyFont="1" applyFill="1" applyBorder="1" applyAlignment="1">
      <alignment horizontal="right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" fillId="2" borderId="37" xfId="0" applyNumberFormat="1" applyFont="1" applyFill="1" applyBorder="1" applyAlignment="1">
      <alignment horizontal="right" vertical="center" wrapText="1"/>
    </xf>
    <xf numFmtId="176" fontId="1" fillId="2" borderId="80" xfId="0" applyNumberFormat="1" applyFont="1" applyFill="1" applyBorder="1" applyAlignment="1">
      <alignment horizontal="right" vertical="center" wrapText="1"/>
    </xf>
    <xf numFmtId="3" fontId="1" fillId="2" borderId="81" xfId="0" applyNumberFormat="1" applyFont="1" applyFill="1" applyBorder="1" applyAlignment="1">
      <alignment horizontal="right" vertical="center" wrapText="1"/>
    </xf>
    <xf numFmtId="3" fontId="1" fillId="2" borderId="70" xfId="0" applyNumberFormat="1" applyFont="1" applyFill="1" applyBorder="1" applyAlignment="1">
      <alignment horizontal="right" vertical="center" wrapText="1"/>
    </xf>
    <xf numFmtId="3" fontId="1" fillId="2" borderId="74" xfId="0" applyNumberFormat="1" applyFont="1" applyFill="1" applyBorder="1" applyAlignment="1">
      <alignment horizontal="right" vertical="center" wrapText="1"/>
    </xf>
    <xf numFmtId="3" fontId="1" fillId="2" borderId="82" xfId="0" applyNumberFormat="1" applyFont="1" applyFill="1" applyBorder="1" applyAlignment="1">
      <alignment horizontal="right" vertical="center" wrapText="1"/>
    </xf>
    <xf numFmtId="176" fontId="1" fillId="2" borderId="83" xfId="0" applyNumberFormat="1" applyFont="1" applyFill="1" applyBorder="1" applyAlignment="1">
      <alignment horizontal="right" vertical="center" wrapText="1"/>
    </xf>
    <xf numFmtId="176" fontId="1" fillId="2" borderId="72" xfId="0" applyNumberFormat="1" applyFont="1" applyFill="1" applyBorder="1" applyAlignment="1">
      <alignment horizontal="right" vertical="center" wrapText="1"/>
    </xf>
    <xf numFmtId="176" fontId="1" fillId="2" borderId="84" xfId="0" applyNumberFormat="1" applyFont="1" applyFill="1" applyBorder="1" applyAlignment="1">
      <alignment horizontal="right" vertical="center" wrapText="1"/>
    </xf>
    <xf numFmtId="3" fontId="1" fillId="2" borderId="85" xfId="0" applyNumberFormat="1" applyFont="1" applyFill="1" applyBorder="1" applyAlignment="1">
      <alignment horizontal="right" vertical="center" wrapText="1"/>
    </xf>
    <xf numFmtId="176" fontId="1" fillId="2" borderId="86" xfId="0" applyNumberFormat="1" applyFont="1" applyFill="1" applyBorder="1" applyAlignment="1">
      <alignment horizontal="right" vertical="center" wrapText="1"/>
    </xf>
    <xf numFmtId="3" fontId="0" fillId="0" borderId="0" xfId="0" applyNumberFormat="1" applyBorder="1">
      <alignment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87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53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3" fontId="12" fillId="0" borderId="54" xfId="0" applyNumberFormat="1" applyFont="1" applyBorder="1" applyAlignment="1">
      <alignment horizontal="right" vertical="center" wrapText="1"/>
    </xf>
    <xf numFmtId="0" fontId="11" fillId="0" borderId="26" xfId="0" applyFont="1" applyBorder="1" applyAlignment="1">
      <alignment horizontal="center" vertical="center" wrapText="1"/>
    </xf>
    <xf numFmtId="41" fontId="11" fillId="0" borderId="39" xfId="6" applyFont="1" applyBorder="1" applyAlignment="1">
      <alignment horizontal="right" vertical="center" wrapText="1"/>
    </xf>
    <xf numFmtId="41" fontId="11" fillId="0" borderId="14" xfId="6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horizontal="right" vertical="center" wrapText="1"/>
    </xf>
    <xf numFmtId="0" fontId="11" fillId="0" borderId="28" xfId="0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right" vertical="center" wrapText="1"/>
    </xf>
    <xf numFmtId="0" fontId="11" fillId="0" borderId="73" xfId="0" applyFont="1" applyBorder="1" applyAlignment="1">
      <alignment horizontal="center" vertical="center" wrapText="1"/>
    </xf>
    <xf numFmtId="3" fontId="11" fillId="0" borderId="67" xfId="0" applyNumberFormat="1" applyFont="1" applyBorder="1" applyAlignment="1">
      <alignment horizontal="right"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 wrapText="1"/>
    </xf>
    <xf numFmtId="0" fontId="11" fillId="0" borderId="52" xfId="0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 wrapText="1"/>
    </xf>
    <xf numFmtId="3" fontId="11" fillId="0" borderId="74" xfId="0" applyNumberFormat="1" applyFont="1" applyBorder="1" applyAlignment="1">
      <alignment horizontal="right" vertical="center" wrapText="1"/>
    </xf>
    <xf numFmtId="3" fontId="11" fillId="0" borderId="75" xfId="0" applyNumberFormat="1" applyFont="1" applyBorder="1" applyAlignment="1">
      <alignment horizontal="right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right" vertical="center" wrapText="1"/>
    </xf>
    <xf numFmtId="0" fontId="1" fillId="2" borderId="94" xfId="0" applyFont="1" applyFill="1" applyBorder="1" applyAlignment="1">
      <alignment horizontal="right" vertical="center" wrapText="1"/>
    </xf>
    <xf numFmtId="41" fontId="1" fillId="0" borderId="66" xfId="0" applyNumberFormat="1" applyFont="1" applyBorder="1" applyAlignment="1">
      <alignment horizontal="right" vertical="center" wrapText="1"/>
    </xf>
    <xf numFmtId="41" fontId="1" fillId="0" borderId="11" xfId="0" applyNumberFormat="1" applyFont="1" applyBorder="1" applyAlignment="1">
      <alignment horizontal="right" vertical="center" wrapText="1"/>
    </xf>
    <xf numFmtId="41" fontId="1" fillId="0" borderId="29" xfId="0" applyNumberFormat="1" applyFont="1" applyBorder="1" applyAlignment="1">
      <alignment horizontal="righ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176" fontId="1" fillId="2" borderId="99" xfId="0" applyNumberFormat="1" applyFont="1" applyFill="1" applyBorder="1" applyAlignment="1">
      <alignment horizontal="right" vertical="center" wrapText="1"/>
    </xf>
    <xf numFmtId="3" fontId="1" fillId="2" borderId="100" xfId="0" applyNumberFormat="1" applyFont="1" applyFill="1" applyBorder="1" applyAlignment="1">
      <alignment horizontal="right" vertical="center" wrapText="1"/>
    </xf>
    <xf numFmtId="3" fontId="1" fillId="2" borderId="95" xfId="0" applyNumberFormat="1" applyFont="1" applyFill="1" applyBorder="1" applyAlignment="1">
      <alignment horizontal="right" vertical="center" wrapText="1"/>
    </xf>
    <xf numFmtId="3" fontId="1" fillId="2" borderId="97" xfId="0" applyNumberFormat="1" applyFont="1" applyFill="1" applyBorder="1" applyAlignment="1">
      <alignment horizontal="right" vertical="center" wrapText="1"/>
    </xf>
    <xf numFmtId="0" fontId="14" fillId="2" borderId="13" xfId="0" applyFont="1" applyFill="1" applyBorder="1" applyAlignment="1">
      <alignment horizontal="center" vertical="center" wrapText="1"/>
    </xf>
    <xf numFmtId="3" fontId="1" fillId="2" borderId="101" xfId="0" applyNumberFormat="1" applyFont="1" applyFill="1" applyBorder="1" applyAlignment="1">
      <alignment horizontal="right" vertical="center" wrapText="1"/>
    </xf>
    <xf numFmtId="3" fontId="1" fillId="2" borderId="102" xfId="0" applyNumberFormat="1" applyFont="1" applyFill="1" applyBorder="1" applyAlignment="1">
      <alignment horizontal="right" vertical="center" wrapText="1"/>
    </xf>
    <xf numFmtId="3" fontId="1" fillId="2" borderId="10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03" xfId="0" applyFont="1" applyFill="1" applyBorder="1" applyAlignment="1">
      <alignment horizontal="center" vertical="center" wrapText="1"/>
    </xf>
    <xf numFmtId="0" fontId="1" fillId="2" borderId="10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9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7">
    <cellStyle name="쉼표 [0]" xfId="6" builtinId="6"/>
    <cellStyle name="쉼표 [0] 2" xfId="2"/>
    <cellStyle name="쉼표 [0] 2 2" xfId="4"/>
    <cellStyle name="표준" xfId="0" builtinId="0"/>
    <cellStyle name="표준 2" xfId="3"/>
    <cellStyle name="표준 2 2" xfId="5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workbookViewId="0">
      <selection activeCell="F13" sqref="A5:F13"/>
    </sheetView>
  </sheetViews>
  <sheetFormatPr defaultRowHeight="16.5" x14ac:dyDescent="0.3"/>
  <cols>
    <col min="1" max="1" width="16.25" customWidth="1"/>
    <col min="2" max="2" width="14.875" customWidth="1"/>
    <col min="3" max="3" width="14.75" customWidth="1"/>
    <col min="4" max="4" width="17" customWidth="1"/>
    <col min="5" max="5" width="16.5" customWidth="1"/>
    <col min="6" max="6" width="15.125" customWidth="1"/>
  </cols>
  <sheetData>
    <row r="1" spans="1:7" ht="22.5" x14ac:dyDescent="0.3">
      <c r="A1" s="127" t="s">
        <v>60</v>
      </c>
      <c r="B1" s="127"/>
      <c r="C1" s="127"/>
      <c r="D1" s="127"/>
      <c r="E1" s="127"/>
      <c r="F1" s="127"/>
      <c r="G1" s="28"/>
    </row>
    <row r="3" spans="1:7" ht="19.5" x14ac:dyDescent="0.3">
      <c r="A3" s="128" t="s">
        <v>63</v>
      </c>
      <c r="B3" s="128"/>
      <c r="C3" s="128"/>
      <c r="D3" s="128"/>
      <c r="E3" s="128"/>
      <c r="F3" s="128"/>
    </row>
    <row r="4" spans="1:7" ht="17.25" thickBot="1" x14ac:dyDescent="0.35">
      <c r="F4" s="30" t="s">
        <v>36</v>
      </c>
    </row>
    <row r="5" spans="1:7" ht="34.5" customHeight="1" thickTop="1" thickBot="1" x14ac:dyDescent="0.35">
      <c r="A5" s="129" t="s">
        <v>30</v>
      </c>
      <c r="B5" s="130"/>
      <c r="C5" s="131"/>
      <c r="D5" s="132" t="s">
        <v>52</v>
      </c>
      <c r="E5" s="130"/>
      <c r="F5" s="133"/>
    </row>
    <row r="6" spans="1:7" ht="34.5" customHeight="1" thickTop="1" x14ac:dyDescent="0.3">
      <c r="A6" s="134" t="s">
        <v>4</v>
      </c>
      <c r="B6" s="80" t="s">
        <v>61</v>
      </c>
      <c r="C6" s="81" t="s">
        <v>62</v>
      </c>
      <c r="D6" s="136" t="s">
        <v>31</v>
      </c>
      <c r="E6" s="80" t="s">
        <v>61</v>
      </c>
      <c r="F6" s="82" t="s">
        <v>62</v>
      </c>
    </row>
    <row r="7" spans="1:7" ht="34.5" customHeight="1" thickBot="1" x14ac:dyDescent="0.35">
      <c r="A7" s="135"/>
      <c r="B7" s="83">
        <f>SUM(B8:B12)</f>
        <v>697730</v>
      </c>
      <c r="C7" s="83">
        <f>SUM(C8:C12)</f>
        <v>817519</v>
      </c>
      <c r="D7" s="137"/>
      <c r="E7" s="83">
        <f>SUM(E8:E10)</f>
        <v>600560</v>
      </c>
      <c r="F7" s="84">
        <f>SUM(F8:F10)</f>
        <v>679197</v>
      </c>
    </row>
    <row r="8" spans="1:7" ht="34.5" customHeight="1" thickTop="1" x14ac:dyDescent="0.3">
      <c r="A8" s="85" t="s">
        <v>5</v>
      </c>
      <c r="B8" s="86">
        <v>685861</v>
      </c>
      <c r="C8" s="87">
        <v>804303</v>
      </c>
      <c r="D8" s="88" t="s">
        <v>6</v>
      </c>
      <c r="E8" s="86">
        <v>439650</v>
      </c>
      <c r="F8" s="89">
        <v>535964</v>
      </c>
    </row>
    <row r="9" spans="1:7" ht="34.5" customHeight="1" x14ac:dyDescent="0.3">
      <c r="A9" s="90" t="s">
        <v>49</v>
      </c>
      <c r="B9" s="91">
        <v>3840</v>
      </c>
      <c r="C9" s="92">
        <v>867</v>
      </c>
      <c r="D9" s="93" t="s">
        <v>7</v>
      </c>
      <c r="E9" s="94">
        <v>10594</v>
      </c>
      <c r="F9" s="95">
        <v>500</v>
      </c>
    </row>
    <row r="10" spans="1:7" ht="34.5" customHeight="1" x14ac:dyDescent="0.3">
      <c r="A10" s="96" t="s">
        <v>59</v>
      </c>
      <c r="B10" s="97">
        <v>4293</v>
      </c>
      <c r="C10" s="98">
        <v>8133</v>
      </c>
      <c r="D10" s="99" t="s">
        <v>8</v>
      </c>
      <c r="E10" s="97">
        <v>150316</v>
      </c>
      <c r="F10" s="100">
        <v>142733</v>
      </c>
    </row>
    <row r="11" spans="1:7" ht="34.5" customHeight="1" thickBot="1" x14ac:dyDescent="0.35">
      <c r="A11" s="101" t="s">
        <v>48</v>
      </c>
      <c r="B11" s="102">
        <v>3500</v>
      </c>
      <c r="C11" s="103">
        <v>4000</v>
      </c>
      <c r="D11" s="104" t="s">
        <v>34</v>
      </c>
      <c r="E11" s="105">
        <v>0</v>
      </c>
      <c r="F11" s="106">
        <v>0</v>
      </c>
    </row>
    <row r="12" spans="1:7" ht="38.25" customHeight="1" thickTop="1" thickBot="1" x14ac:dyDescent="0.35">
      <c r="A12" s="107" t="s">
        <v>54</v>
      </c>
      <c r="B12" s="108">
        <v>236</v>
      </c>
      <c r="C12" s="109">
        <v>216</v>
      </c>
      <c r="D12" s="110"/>
      <c r="E12" s="111"/>
      <c r="F12" s="111"/>
      <c r="G12" s="53"/>
    </row>
    <row r="13" spans="1:7" ht="24" customHeight="1" thickTop="1" x14ac:dyDescent="0.3">
      <c r="A13" s="54" t="s">
        <v>33</v>
      </c>
      <c r="B13" s="54"/>
      <c r="C13" s="54"/>
      <c r="D13" s="55"/>
      <c r="E13" s="55"/>
      <c r="F13" s="55"/>
    </row>
  </sheetData>
  <mergeCells count="6">
    <mergeCell ref="A1:F1"/>
    <mergeCell ref="A3:F3"/>
    <mergeCell ref="A5:C5"/>
    <mergeCell ref="D5:F5"/>
    <mergeCell ref="A6:A7"/>
    <mergeCell ref="D6:D7"/>
  </mergeCells>
  <phoneticPr fontId="3" type="noConversion"/>
  <pageMargins left="0.7" right="0.7" top="0.75" bottom="0.75" header="0.3" footer="0.3"/>
  <pageSetup paperSize="9" scale="85" orientation="portrait" horizontalDpi="4294967293" verticalDpi="300" r:id="rId1"/>
  <ignoredErrors>
    <ignoredError sqref="E7:F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zoomScaleNormal="100" workbookViewId="0">
      <selection activeCell="L16" sqref="L16"/>
    </sheetView>
  </sheetViews>
  <sheetFormatPr defaultRowHeight="16.5" x14ac:dyDescent="0.3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19.5" x14ac:dyDescent="0.3">
      <c r="A2" s="138" t="s">
        <v>76</v>
      </c>
      <c r="B2" s="138"/>
      <c r="C2" s="138"/>
      <c r="D2" s="138"/>
      <c r="E2" s="138"/>
      <c r="F2" s="138"/>
      <c r="G2" s="138"/>
    </row>
    <row r="3" spans="1:7" ht="17.25" thickBot="1" x14ac:dyDescent="0.35">
      <c r="G3" t="s">
        <v>36</v>
      </c>
    </row>
    <row r="4" spans="1:7" ht="18" thickTop="1" thickBot="1" x14ac:dyDescent="0.35">
      <c r="A4" s="147" t="s">
        <v>9</v>
      </c>
      <c r="B4" s="148"/>
      <c r="C4" s="149"/>
      <c r="D4" s="1" t="s">
        <v>74</v>
      </c>
      <c r="E4" s="2" t="s">
        <v>75</v>
      </c>
      <c r="F4" s="3" t="s">
        <v>10</v>
      </c>
      <c r="G4" s="4" t="s">
        <v>11</v>
      </c>
    </row>
    <row r="5" spans="1:7" ht="22.5" customHeight="1" thickTop="1" thickBot="1" x14ac:dyDescent="0.35">
      <c r="A5" s="150" t="s">
        <v>4</v>
      </c>
      <c r="B5" s="151"/>
      <c r="C5" s="152"/>
      <c r="D5" s="5">
        <f>SUM(D6,D12,D18,D15)</f>
        <v>697730</v>
      </c>
      <c r="E5" s="5">
        <f>SUM(E6,E12,E18,E15)</f>
        <v>817519</v>
      </c>
      <c r="F5" s="41">
        <f>SUM(E5-D5)</f>
        <v>119789</v>
      </c>
      <c r="G5" s="42">
        <f>F5*100/E5</f>
        <v>14.6527481318477</v>
      </c>
    </row>
    <row r="6" spans="1:7" ht="22.5" customHeight="1" thickTop="1" x14ac:dyDescent="0.3">
      <c r="A6" s="139" t="s">
        <v>5</v>
      </c>
      <c r="B6" s="141" t="s">
        <v>12</v>
      </c>
      <c r="C6" s="142"/>
      <c r="D6" s="6">
        <f>D7</f>
        <v>685861</v>
      </c>
      <c r="E6" s="6">
        <f>E7</f>
        <v>804303</v>
      </c>
      <c r="F6" s="45">
        <f t="shared" ref="F6:F10" si="0">SUM(E6-D6)</f>
        <v>118442</v>
      </c>
      <c r="G6" s="43">
        <f t="shared" ref="G6:G20" si="1">F6*100/E6</f>
        <v>14.726042299978989</v>
      </c>
    </row>
    <row r="7" spans="1:7" ht="22.5" customHeight="1" x14ac:dyDescent="0.3">
      <c r="A7" s="140"/>
      <c r="B7" s="143" t="s">
        <v>5</v>
      </c>
      <c r="C7" s="7" t="s">
        <v>13</v>
      </c>
      <c r="D7" s="8">
        <f>SUM(D8:D11)</f>
        <v>685861</v>
      </c>
      <c r="E7" s="8">
        <f>SUM(E8:E11)</f>
        <v>804303</v>
      </c>
      <c r="F7" s="45">
        <f t="shared" si="0"/>
        <v>118442</v>
      </c>
      <c r="G7" s="44">
        <f t="shared" si="1"/>
        <v>14.726042299978989</v>
      </c>
    </row>
    <row r="8" spans="1:7" ht="22.5" customHeight="1" x14ac:dyDescent="0.3">
      <c r="A8" s="140"/>
      <c r="B8" s="144"/>
      <c r="C8" s="7" t="s">
        <v>14</v>
      </c>
      <c r="D8" s="8">
        <v>561071</v>
      </c>
      <c r="E8" s="8">
        <v>668113</v>
      </c>
      <c r="F8" s="45">
        <f t="shared" si="0"/>
        <v>107042</v>
      </c>
      <c r="G8" s="44">
        <f t="shared" si="1"/>
        <v>16.021541266222929</v>
      </c>
    </row>
    <row r="9" spans="1:7" ht="22.5" customHeight="1" x14ac:dyDescent="0.3">
      <c r="A9" s="140"/>
      <c r="B9" s="144"/>
      <c r="C9" s="7" t="s">
        <v>15</v>
      </c>
      <c r="D9" s="8">
        <v>66790</v>
      </c>
      <c r="E9" s="8">
        <v>69190</v>
      </c>
      <c r="F9" s="45">
        <f t="shared" si="0"/>
        <v>2400</v>
      </c>
      <c r="G9" s="44">
        <f t="shared" si="1"/>
        <v>3.4687093510622922</v>
      </c>
    </row>
    <row r="10" spans="1:7" ht="22.5" customHeight="1" x14ac:dyDescent="0.3">
      <c r="A10" s="140"/>
      <c r="B10" s="144"/>
      <c r="C10" s="9" t="s">
        <v>16</v>
      </c>
      <c r="D10" s="10">
        <v>35000</v>
      </c>
      <c r="E10" s="10">
        <v>63000</v>
      </c>
      <c r="F10" s="45">
        <f t="shared" si="0"/>
        <v>28000</v>
      </c>
      <c r="G10" s="46">
        <f t="shared" si="1"/>
        <v>44.444444444444443</v>
      </c>
    </row>
    <row r="11" spans="1:7" ht="22.5" customHeight="1" thickBot="1" x14ac:dyDescent="0.35">
      <c r="A11" s="145"/>
      <c r="B11" s="146"/>
      <c r="C11" s="11" t="s">
        <v>2</v>
      </c>
      <c r="D11" s="12">
        <v>23000</v>
      </c>
      <c r="E11" s="12">
        <v>4000</v>
      </c>
      <c r="F11" s="47" t="s">
        <v>83</v>
      </c>
      <c r="G11" s="113">
        <v>0</v>
      </c>
    </row>
    <row r="12" spans="1:7" ht="22.5" customHeight="1" thickTop="1" x14ac:dyDescent="0.3">
      <c r="A12" s="139" t="s">
        <v>3</v>
      </c>
      <c r="B12" s="141" t="s">
        <v>12</v>
      </c>
      <c r="C12" s="142"/>
      <c r="D12" s="8">
        <f>D13</f>
        <v>3840</v>
      </c>
      <c r="E12" s="8">
        <f>E13</f>
        <v>867</v>
      </c>
      <c r="F12" s="48" t="s">
        <v>84</v>
      </c>
      <c r="G12" s="114">
        <v>0</v>
      </c>
    </row>
    <row r="13" spans="1:7" ht="22.5" customHeight="1" x14ac:dyDescent="0.3">
      <c r="A13" s="140"/>
      <c r="B13" s="143" t="s">
        <v>3</v>
      </c>
      <c r="C13" s="7" t="s">
        <v>13</v>
      </c>
      <c r="D13" s="8">
        <f>D14</f>
        <v>3840</v>
      </c>
      <c r="E13" s="8">
        <f>E14</f>
        <v>867</v>
      </c>
      <c r="F13" s="45" t="s">
        <v>81</v>
      </c>
      <c r="G13" s="115">
        <v>0</v>
      </c>
    </row>
    <row r="14" spans="1:7" ht="22.5" customHeight="1" thickBot="1" x14ac:dyDescent="0.35">
      <c r="A14" s="145"/>
      <c r="B14" s="146"/>
      <c r="C14" s="11" t="s">
        <v>50</v>
      </c>
      <c r="D14" s="12">
        <v>3840</v>
      </c>
      <c r="E14" s="12">
        <v>867</v>
      </c>
      <c r="F14" s="45" t="s">
        <v>82</v>
      </c>
      <c r="G14" s="113">
        <v>0</v>
      </c>
    </row>
    <row r="15" spans="1:7" ht="22.5" customHeight="1" thickTop="1" x14ac:dyDescent="0.3">
      <c r="A15" s="139" t="s">
        <v>46</v>
      </c>
      <c r="B15" s="141" t="s">
        <v>12</v>
      </c>
      <c r="C15" s="142"/>
      <c r="D15" s="6">
        <v>3500</v>
      </c>
      <c r="E15" s="6">
        <f>E16</f>
        <v>4000</v>
      </c>
      <c r="F15" s="48">
        <f>SUM(E15-D15)</f>
        <v>500</v>
      </c>
      <c r="G15" s="44">
        <f t="shared" si="1"/>
        <v>12.5</v>
      </c>
    </row>
    <row r="16" spans="1:7" ht="22.5" customHeight="1" x14ac:dyDescent="0.3">
      <c r="A16" s="140"/>
      <c r="B16" s="143" t="s">
        <v>47</v>
      </c>
      <c r="C16" s="13" t="s">
        <v>13</v>
      </c>
      <c r="D16" s="8">
        <f>D17</f>
        <v>3500</v>
      </c>
      <c r="E16" s="8">
        <f>E17</f>
        <v>4000</v>
      </c>
      <c r="F16" s="45">
        <f t="shared" ref="F16:F19" si="2">SUM(E16-D16)</f>
        <v>500</v>
      </c>
      <c r="G16" s="44">
        <f t="shared" si="1"/>
        <v>12.5</v>
      </c>
    </row>
    <row r="17" spans="1:7" ht="30.75" customHeight="1" thickBot="1" x14ac:dyDescent="0.35">
      <c r="A17" s="145"/>
      <c r="B17" s="146"/>
      <c r="C17" s="26" t="s">
        <v>48</v>
      </c>
      <c r="D17" s="12">
        <v>3500</v>
      </c>
      <c r="E17" s="12">
        <v>4000</v>
      </c>
      <c r="F17" s="47">
        <f t="shared" si="2"/>
        <v>500</v>
      </c>
      <c r="G17" s="49">
        <f t="shared" si="1"/>
        <v>12.5</v>
      </c>
    </row>
    <row r="18" spans="1:7" ht="22.5" customHeight="1" thickTop="1" x14ac:dyDescent="0.3">
      <c r="A18" s="139" t="s">
        <v>32</v>
      </c>
      <c r="B18" s="141" t="s">
        <v>12</v>
      </c>
      <c r="C18" s="142"/>
      <c r="D18" s="6">
        <f>D19</f>
        <v>4529</v>
      </c>
      <c r="E18" s="6">
        <f>E19</f>
        <v>8349</v>
      </c>
      <c r="F18" s="48">
        <f>SUM(E18-D18)</f>
        <v>3820</v>
      </c>
      <c r="G18" s="44">
        <f t="shared" si="1"/>
        <v>45.753982512875794</v>
      </c>
    </row>
    <row r="19" spans="1:7" ht="22.5" customHeight="1" x14ac:dyDescent="0.3">
      <c r="A19" s="140"/>
      <c r="B19" s="143" t="s">
        <v>32</v>
      </c>
      <c r="C19" s="9" t="s">
        <v>13</v>
      </c>
      <c r="D19" s="10">
        <f>SUM(D20:D21)</f>
        <v>4529</v>
      </c>
      <c r="E19" s="10">
        <f>SUM(E20:E21)</f>
        <v>8349</v>
      </c>
      <c r="F19" s="45">
        <f t="shared" si="2"/>
        <v>3820</v>
      </c>
      <c r="G19" s="44">
        <f t="shared" si="1"/>
        <v>45.753982512875794</v>
      </c>
    </row>
    <row r="20" spans="1:7" ht="30" customHeight="1" x14ac:dyDescent="0.3">
      <c r="A20" s="140"/>
      <c r="B20" s="144"/>
      <c r="C20" s="51" t="s">
        <v>51</v>
      </c>
      <c r="D20" s="52">
        <v>4293</v>
      </c>
      <c r="E20" s="50">
        <v>8133</v>
      </c>
      <c r="F20" s="45">
        <f>SUM(E20-D20)</f>
        <v>3840</v>
      </c>
      <c r="G20" s="44">
        <f t="shared" si="1"/>
        <v>47.21504979712283</v>
      </c>
    </row>
    <row r="21" spans="1:7" ht="30" customHeight="1" thickBot="1" x14ac:dyDescent="0.35">
      <c r="A21" s="140"/>
      <c r="B21" s="144"/>
      <c r="C21" s="56" t="s">
        <v>53</v>
      </c>
      <c r="D21" s="52">
        <v>236</v>
      </c>
      <c r="E21" s="57">
        <v>216</v>
      </c>
      <c r="F21" s="45" t="s">
        <v>80</v>
      </c>
      <c r="G21" s="44">
        <v>0</v>
      </c>
    </row>
    <row r="22" spans="1:7" ht="17.25" thickTop="1" x14ac:dyDescent="0.3">
      <c r="A22" s="40"/>
      <c r="B22" s="40"/>
      <c r="C22" s="40"/>
      <c r="D22" s="40"/>
      <c r="F22" s="40"/>
      <c r="G22" s="40"/>
    </row>
  </sheetData>
  <mergeCells count="15">
    <mergeCell ref="A2:G2"/>
    <mergeCell ref="A18:A21"/>
    <mergeCell ref="B18:C18"/>
    <mergeCell ref="B19:B21"/>
    <mergeCell ref="A15:A17"/>
    <mergeCell ref="B15:C15"/>
    <mergeCell ref="B16:B17"/>
    <mergeCell ref="A4:C4"/>
    <mergeCell ref="A5:C5"/>
    <mergeCell ref="A6:A11"/>
    <mergeCell ref="B6:C6"/>
    <mergeCell ref="B7:B11"/>
    <mergeCell ref="A12:A14"/>
    <mergeCell ref="B12:C12"/>
    <mergeCell ref="B13:B14"/>
  </mergeCells>
  <phoneticPr fontId="3" type="noConversion"/>
  <pageMargins left="0.7" right="0.7" top="0.75" bottom="0.75" header="0.3" footer="0.3"/>
  <pageSetup paperSize="9" scale="91" orientation="portrait" horizontalDpi="4294967293" verticalDpi="300" r:id="rId1"/>
  <ignoredErrors>
    <ignoredError sqref="E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showGridLines="0" zoomScaleNormal="100" workbookViewId="0">
      <selection activeCell="J40" sqref="J40"/>
    </sheetView>
  </sheetViews>
  <sheetFormatPr defaultRowHeight="16.5" x14ac:dyDescent="0.3"/>
  <cols>
    <col min="2" max="2" width="11.125" customWidth="1"/>
    <col min="3" max="3" width="11.875" customWidth="1"/>
    <col min="4" max="5" width="15.375" customWidth="1"/>
    <col min="6" max="6" width="11.25" customWidth="1"/>
    <col min="7" max="7" width="10" customWidth="1"/>
    <col min="11" max="11" width="16.75" customWidth="1"/>
    <col min="14" max="14" width="11.125" customWidth="1"/>
  </cols>
  <sheetData>
    <row r="2" spans="1:10" ht="19.5" x14ac:dyDescent="0.3">
      <c r="A2" s="170" t="s">
        <v>69</v>
      </c>
      <c r="B2" s="170"/>
      <c r="C2" s="170"/>
      <c r="D2" s="170"/>
      <c r="E2" s="170"/>
      <c r="F2" s="170"/>
      <c r="G2" s="170"/>
    </row>
    <row r="3" spans="1:10" ht="17.25" thickBot="1" x14ac:dyDescent="0.35">
      <c r="G3" t="s">
        <v>36</v>
      </c>
    </row>
    <row r="4" spans="1:10" ht="17.25" thickTop="1" x14ac:dyDescent="0.3">
      <c r="A4" s="171" t="s">
        <v>9</v>
      </c>
      <c r="B4" s="172"/>
      <c r="C4" s="173"/>
      <c r="D4" s="78" t="s">
        <v>67</v>
      </c>
      <c r="E4" s="78" t="s">
        <v>68</v>
      </c>
      <c r="F4" s="78" t="s">
        <v>35</v>
      </c>
      <c r="G4" s="79" t="s">
        <v>11</v>
      </c>
    </row>
    <row r="5" spans="1:10" ht="24" customHeight="1" thickBot="1" x14ac:dyDescent="0.35">
      <c r="A5" s="174" t="s">
        <v>0</v>
      </c>
      <c r="B5" s="175"/>
      <c r="C5" s="176"/>
      <c r="D5" s="68">
        <f>SUM(D6,D24,D28,D39)</f>
        <v>697730</v>
      </c>
      <c r="E5" s="68">
        <f>SUM(E6,E24,E28,E39)</f>
        <v>817519</v>
      </c>
      <c r="F5" s="68">
        <f>SUM(E5-D5)</f>
        <v>119789</v>
      </c>
      <c r="G5" s="73">
        <f t="shared" ref="G5:G38" si="0">F5*100/E5</f>
        <v>14.6527481318477</v>
      </c>
    </row>
    <row r="6" spans="1:10" ht="24" customHeight="1" thickTop="1" thickBot="1" x14ac:dyDescent="0.35">
      <c r="A6" s="116" t="s">
        <v>6</v>
      </c>
      <c r="B6" s="160" t="s">
        <v>12</v>
      </c>
      <c r="C6" s="161"/>
      <c r="D6" s="18">
        <f>SUM(D7,D14,D17)</f>
        <v>311610</v>
      </c>
      <c r="E6" s="18">
        <f>SUM(E7,E14,E17)</f>
        <v>387590</v>
      </c>
      <c r="F6" s="18">
        <f>SUM(E6-D6)</f>
        <v>75980</v>
      </c>
      <c r="G6" s="73">
        <f t="shared" si="0"/>
        <v>19.603188936763075</v>
      </c>
      <c r="J6" s="34"/>
    </row>
    <row r="7" spans="1:10" ht="24" customHeight="1" thickTop="1" x14ac:dyDescent="0.3">
      <c r="A7" s="31"/>
      <c r="B7" s="177" t="s">
        <v>17</v>
      </c>
      <c r="C7" s="27" t="s">
        <v>13</v>
      </c>
      <c r="D7" s="19">
        <f>SUM(D8:D13)</f>
        <v>271988</v>
      </c>
      <c r="E7" s="19">
        <f>SUM(E8:E13)</f>
        <v>349298</v>
      </c>
      <c r="F7" s="67">
        <f t="shared" ref="F7:F42" si="1">SUM(E7-D7)</f>
        <v>77310</v>
      </c>
      <c r="G7" s="62">
        <f t="shared" si="0"/>
        <v>22.13296383031108</v>
      </c>
    </row>
    <row r="8" spans="1:10" ht="24" customHeight="1" x14ac:dyDescent="0.3">
      <c r="A8" s="31"/>
      <c r="B8" s="167"/>
      <c r="C8" s="37" t="s">
        <v>18</v>
      </c>
      <c r="D8" s="20">
        <v>198813</v>
      </c>
      <c r="E8" s="20">
        <v>253886</v>
      </c>
      <c r="F8" s="65">
        <f t="shared" si="1"/>
        <v>55073</v>
      </c>
      <c r="G8" s="61">
        <f t="shared" si="0"/>
        <v>21.692019252735481</v>
      </c>
    </row>
    <row r="9" spans="1:10" ht="24" customHeight="1" x14ac:dyDescent="0.3">
      <c r="A9" s="31"/>
      <c r="B9" s="167"/>
      <c r="C9" s="117" t="s">
        <v>66</v>
      </c>
      <c r="D9" s="21">
        <v>23805</v>
      </c>
      <c r="E9" s="21">
        <v>33157</v>
      </c>
      <c r="F9" s="74">
        <f t="shared" si="1"/>
        <v>9352</v>
      </c>
      <c r="G9" s="66">
        <f t="shared" si="0"/>
        <v>28.205205537292276</v>
      </c>
    </row>
    <row r="10" spans="1:10" ht="24" customHeight="1" x14ac:dyDescent="0.3">
      <c r="A10" s="31"/>
      <c r="B10" s="167"/>
      <c r="C10" s="37" t="s">
        <v>19</v>
      </c>
      <c r="D10" s="20">
        <v>19765</v>
      </c>
      <c r="E10" s="20">
        <v>25830</v>
      </c>
      <c r="F10" s="69">
        <f t="shared" si="1"/>
        <v>6065</v>
      </c>
      <c r="G10" s="63">
        <f t="shared" si="0"/>
        <v>23.480449090205187</v>
      </c>
    </row>
    <row r="11" spans="1:10" ht="24" customHeight="1" x14ac:dyDescent="0.3">
      <c r="A11" s="31"/>
      <c r="B11" s="167"/>
      <c r="C11" s="118" t="s">
        <v>65</v>
      </c>
      <c r="D11" s="20">
        <v>12865</v>
      </c>
      <c r="E11" s="20">
        <v>17285</v>
      </c>
      <c r="F11" s="69">
        <f t="shared" si="1"/>
        <v>4420</v>
      </c>
      <c r="G11" s="63">
        <f t="shared" si="0"/>
        <v>25.571304599363611</v>
      </c>
    </row>
    <row r="12" spans="1:10" ht="24" customHeight="1" x14ac:dyDescent="0.3">
      <c r="A12" s="31"/>
      <c r="B12" s="167"/>
      <c r="C12" s="37" t="s">
        <v>1</v>
      </c>
      <c r="D12" s="20">
        <v>11940</v>
      </c>
      <c r="E12" s="20">
        <v>14340</v>
      </c>
      <c r="F12" s="70">
        <f t="shared" si="1"/>
        <v>2400</v>
      </c>
      <c r="G12" s="61">
        <f t="shared" si="0"/>
        <v>16.736401673640167</v>
      </c>
    </row>
    <row r="13" spans="1:10" ht="24" customHeight="1" thickBot="1" x14ac:dyDescent="0.35">
      <c r="A13" s="31"/>
      <c r="B13" s="168"/>
      <c r="C13" s="38" t="s">
        <v>20</v>
      </c>
      <c r="D13" s="23">
        <v>4800</v>
      </c>
      <c r="E13" s="23">
        <v>4800</v>
      </c>
      <c r="F13" s="70">
        <f t="shared" si="1"/>
        <v>0</v>
      </c>
      <c r="G13" s="72">
        <f t="shared" si="0"/>
        <v>0</v>
      </c>
    </row>
    <row r="14" spans="1:10" ht="24" customHeight="1" thickTop="1" x14ac:dyDescent="0.3">
      <c r="A14" s="31"/>
      <c r="B14" s="166" t="s">
        <v>21</v>
      </c>
      <c r="C14" s="27" t="s">
        <v>13</v>
      </c>
      <c r="D14" s="19">
        <f>SUM(D15:D16)</f>
        <v>7120</v>
      </c>
      <c r="E14" s="19">
        <f>SUM(E15,E16)</f>
        <v>8800</v>
      </c>
      <c r="F14" s="67">
        <f t="shared" si="1"/>
        <v>1680</v>
      </c>
      <c r="G14" s="62">
        <f t="shared" si="0"/>
        <v>19.09090909090909</v>
      </c>
    </row>
    <row r="15" spans="1:10" ht="24" customHeight="1" x14ac:dyDescent="0.3">
      <c r="A15" s="31"/>
      <c r="B15" s="167"/>
      <c r="C15" s="37" t="s">
        <v>22</v>
      </c>
      <c r="D15" s="20">
        <v>3400</v>
      </c>
      <c r="E15" s="20">
        <v>4200</v>
      </c>
      <c r="F15" s="70">
        <f t="shared" si="1"/>
        <v>800</v>
      </c>
      <c r="G15" s="63">
        <f t="shared" si="0"/>
        <v>19.047619047619047</v>
      </c>
    </row>
    <row r="16" spans="1:10" ht="24" customHeight="1" thickBot="1" x14ac:dyDescent="0.35">
      <c r="A16" s="31"/>
      <c r="B16" s="168"/>
      <c r="C16" s="14" t="s">
        <v>23</v>
      </c>
      <c r="D16" s="24">
        <v>3720</v>
      </c>
      <c r="E16" s="24">
        <v>4600</v>
      </c>
      <c r="F16" s="59">
        <f t="shared" si="1"/>
        <v>880</v>
      </c>
      <c r="G16" s="72">
        <f t="shared" si="0"/>
        <v>19.130434782608695</v>
      </c>
    </row>
    <row r="17" spans="1:14" ht="24" customHeight="1" thickTop="1" x14ac:dyDescent="0.3">
      <c r="A17" s="31"/>
      <c r="B17" s="167" t="s">
        <v>24</v>
      </c>
      <c r="C17" s="15" t="s">
        <v>13</v>
      </c>
      <c r="D17" s="19">
        <f>SUM(D18:D23)</f>
        <v>32502</v>
      </c>
      <c r="E17" s="19">
        <f>SUM(E18,E19,E20,E21,E22,E23)</f>
        <v>29492</v>
      </c>
      <c r="F17" s="64" t="s">
        <v>86</v>
      </c>
      <c r="G17" s="71">
        <v>0</v>
      </c>
    </row>
    <row r="18" spans="1:14" ht="24" customHeight="1" x14ac:dyDescent="0.3">
      <c r="A18" s="31"/>
      <c r="B18" s="167"/>
      <c r="C18" s="16" t="s">
        <v>25</v>
      </c>
      <c r="D18" s="20">
        <v>2940</v>
      </c>
      <c r="E18" s="20">
        <v>3780</v>
      </c>
      <c r="F18" s="70">
        <f t="shared" si="1"/>
        <v>840</v>
      </c>
      <c r="G18" s="61">
        <f t="shared" si="0"/>
        <v>22.222222222222221</v>
      </c>
    </row>
    <row r="19" spans="1:14" ht="24" customHeight="1" x14ac:dyDescent="0.3">
      <c r="A19" s="31"/>
      <c r="B19" s="167"/>
      <c r="C19" s="123" t="s">
        <v>64</v>
      </c>
      <c r="D19" s="20">
        <v>6894</v>
      </c>
      <c r="E19" s="20">
        <v>8299</v>
      </c>
      <c r="F19" s="70">
        <f t="shared" si="1"/>
        <v>1405</v>
      </c>
      <c r="G19" s="62">
        <f t="shared" si="0"/>
        <v>16.929750572358117</v>
      </c>
    </row>
    <row r="20" spans="1:14" ht="24" customHeight="1" x14ac:dyDescent="0.3">
      <c r="A20" s="31"/>
      <c r="B20" s="167"/>
      <c r="C20" s="16" t="s">
        <v>26</v>
      </c>
      <c r="D20" s="20">
        <v>2490</v>
      </c>
      <c r="E20" s="20">
        <v>2800</v>
      </c>
      <c r="F20" s="70">
        <f t="shared" si="1"/>
        <v>310</v>
      </c>
      <c r="G20" s="63">
        <f t="shared" si="0"/>
        <v>11.071428571428571</v>
      </c>
    </row>
    <row r="21" spans="1:14" ht="24" customHeight="1" x14ac:dyDescent="0.3">
      <c r="A21" s="31"/>
      <c r="B21" s="167"/>
      <c r="C21" s="16" t="s">
        <v>27</v>
      </c>
      <c r="D21" s="20">
        <v>4500</v>
      </c>
      <c r="E21" s="20">
        <v>4560</v>
      </c>
      <c r="F21" s="65">
        <f t="shared" si="1"/>
        <v>60</v>
      </c>
      <c r="G21" s="63">
        <f t="shared" si="0"/>
        <v>1.3157894736842106</v>
      </c>
    </row>
    <row r="22" spans="1:14" ht="24" customHeight="1" x14ac:dyDescent="0.3">
      <c r="A22" s="31"/>
      <c r="B22" s="167"/>
      <c r="C22" s="16" t="s">
        <v>28</v>
      </c>
      <c r="D22" s="20">
        <v>3975</v>
      </c>
      <c r="E22" s="20">
        <v>4011</v>
      </c>
      <c r="F22" s="70">
        <f t="shared" si="1"/>
        <v>36</v>
      </c>
      <c r="G22" s="63">
        <f t="shared" si="0"/>
        <v>0.89753178758414365</v>
      </c>
      <c r="M22" s="53"/>
    </row>
    <row r="23" spans="1:14" ht="24" customHeight="1" thickBot="1" x14ac:dyDescent="0.35">
      <c r="A23" s="32"/>
      <c r="B23" s="169"/>
      <c r="C23" s="17" t="s">
        <v>29</v>
      </c>
      <c r="D23" s="23">
        <v>11703</v>
      </c>
      <c r="E23" s="23">
        <v>6042</v>
      </c>
      <c r="F23" s="65" t="s">
        <v>85</v>
      </c>
      <c r="G23" s="63">
        <v>0</v>
      </c>
      <c r="M23" s="53"/>
    </row>
    <row r="24" spans="1:14" ht="24" customHeight="1" thickTop="1" thickBot="1" x14ac:dyDescent="0.35">
      <c r="A24" s="155" t="s">
        <v>38</v>
      </c>
      <c r="B24" s="160" t="s">
        <v>37</v>
      </c>
      <c r="C24" s="161"/>
      <c r="D24" s="60">
        <f>D25</f>
        <v>500</v>
      </c>
      <c r="E24" s="18">
        <f>E25</f>
        <v>3500</v>
      </c>
      <c r="F24" s="122">
        <f t="shared" si="1"/>
        <v>3000</v>
      </c>
      <c r="G24" s="75">
        <f t="shared" si="0"/>
        <v>85.714285714285708</v>
      </c>
    </row>
    <row r="25" spans="1:14" ht="24" customHeight="1" thickTop="1" x14ac:dyDescent="0.3">
      <c r="A25" s="156"/>
      <c r="B25" s="162" t="s">
        <v>39</v>
      </c>
      <c r="C25" s="163"/>
      <c r="D25" s="58">
        <f>SUM(D26:D27)</f>
        <v>500</v>
      </c>
      <c r="E25" s="39">
        <f>SUM(E26,E27)</f>
        <v>3500</v>
      </c>
      <c r="F25" s="120">
        <f t="shared" si="1"/>
        <v>3000</v>
      </c>
      <c r="G25" s="63">
        <f t="shared" si="0"/>
        <v>85.714285714285708</v>
      </c>
    </row>
    <row r="26" spans="1:14" ht="24" customHeight="1" x14ac:dyDescent="0.3">
      <c r="A26" s="156"/>
      <c r="B26" s="164" t="s">
        <v>40</v>
      </c>
      <c r="C26" s="165"/>
      <c r="D26" s="58">
        <v>0</v>
      </c>
      <c r="E26" s="36">
        <v>3000</v>
      </c>
      <c r="F26" s="70">
        <f t="shared" si="1"/>
        <v>3000</v>
      </c>
      <c r="G26" s="61">
        <f t="shared" si="0"/>
        <v>100</v>
      </c>
    </row>
    <row r="27" spans="1:14" ht="24" customHeight="1" thickBot="1" x14ac:dyDescent="0.35">
      <c r="A27" s="157"/>
      <c r="B27" s="153" t="s">
        <v>41</v>
      </c>
      <c r="C27" s="154"/>
      <c r="D27" s="25">
        <v>500</v>
      </c>
      <c r="E27" s="20">
        <v>500</v>
      </c>
      <c r="F27" s="68">
        <f t="shared" si="1"/>
        <v>0</v>
      </c>
      <c r="G27" s="73">
        <f t="shared" si="0"/>
        <v>0</v>
      </c>
    </row>
    <row r="28" spans="1:14" ht="24" customHeight="1" thickTop="1" thickBot="1" x14ac:dyDescent="0.35">
      <c r="A28" s="155" t="s">
        <v>42</v>
      </c>
      <c r="B28" s="160" t="s">
        <v>37</v>
      </c>
      <c r="C28" s="161"/>
      <c r="D28" s="29">
        <f>D29</f>
        <v>385620</v>
      </c>
      <c r="E28" s="29">
        <f>E29</f>
        <v>426429</v>
      </c>
      <c r="F28" s="121">
        <f t="shared" si="1"/>
        <v>40809</v>
      </c>
      <c r="G28" s="72">
        <f t="shared" si="0"/>
        <v>9.5699401307134373</v>
      </c>
      <c r="L28" s="76"/>
      <c r="M28" s="77"/>
      <c r="N28" s="53"/>
    </row>
    <row r="29" spans="1:14" ht="24" customHeight="1" thickTop="1" x14ac:dyDescent="0.3">
      <c r="A29" s="156"/>
      <c r="B29" s="162" t="s">
        <v>39</v>
      </c>
      <c r="C29" s="163"/>
      <c r="D29" s="21">
        <f>SUM(D30:D38)</f>
        <v>385620</v>
      </c>
      <c r="E29" s="21">
        <f>SUM(E30:E38)</f>
        <v>426429</v>
      </c>
      <c r="F29" s="120">
        <f t="shared" si="1"/>
        <v>40809</v>
      </c>
      <c r="G29" s="63">
        <f t="shared" si="0"/>
        <v>9.5699401307134373</v>
      </c>
      <c r="M29" s="53"/>
    </row>
    <row r="30" spans="1:14" ht="24" customHeight="1" x14ac:dyDescent="0.3">
      <c r="A30" s="156"/>
      <c r="B30" s="164" t="s">
        <v>57</v>
      </c>
      <c r="C30" s="165"/>
      <c r="D30" s="21">
        <f>47590+2000+8000</f>
        <v>57590</v>
      </c>
      <c r="E30" s="21">
        <v>102230</v>
      </c>
      <c r="F30" s="70">
        <f t="shared" si="1"/>
        <v>44640</v>
      </c>
      <c r="G30" s="63">
        <f t="shared" si="0"/>
        <v>43.666242785874985</v>
      </c>
    </row>
    <row r="31" spans="1:14" ht="26.25" customHeight="1" x14ac:dyDescent="0.3">
      <c r="A31" s="156"/>
      <c r="B31" s="164" t="s">
        <v>70</v>
      </c>
      <c r="C31" s="165"/>
      <c r="D31" s="20">
        <v>218111</v>
      </c>
      <c r="E31" s="20">
        <v>229933</v>
      </c>
      <c r="F31" s="70">
        <f t="shared" si="1"/>
        <v>11822</v>
      </c>
      <c r="G31" s="63">
        <f t="shared" si="0"/>
        <v>5.1414977406461881</v>
      </c>
    </row>
    <row r="32" spans="1:14" ht="24" customHeight="1" x14ac:dyDescent="0.3">
      <c r="A32" s="156"/>
      <c r="B32" s="164" t="s">
        <v>43</v>
      </c>
      <c r="C32" s="165"/>
      <c r="D32" s="36">
        <v>25000</v>
      </c>
      <c r="E32" s="20">
        <v>27000</v>
      </c>
      <c r="F32" s="65">
        <f t="shared" si="1"/>
        <v>2000</v>
      </c>
      <c r="G32" s="61">
        <f t="shared" si="0"/>
        <v>7.4074074074074074</v>
      </c>
    </row>
    <row r="33" spans="1:7" ht="26.25" customHeight="1" x14ac:dyDescent="0.3">
      <c r="A33" s="156"/>
      <c r="B33" s="164" t="s">
        <v>58</v>
      </c>
      <c r="C33" s="165"/>
      <c r="D33" s="20">
        <v>20000</v>
      </c>
      <c r="E33" s="20">
        <v>20000</v>
      </c>
      <c r="F33" s="69">
        <f t="shared" ref="F33" si="2">SUM(E33-D33)</f>
        <v>0</v>
      </c>
      <c r="G33" s="62">
        <f t="shared" ref="G33" si="3">F33*100/E33</f>
        <v>0</v>
      </c>
    </row>
    <row r="34" spans="1:7" ht="26.25" customHeight="1" x14ac:dyDescent="0.3">
      <c r="A34" s="156"/>
      <c r="B34" s="158" t="s">
        <v>73</v>
      </c>
      <c r="C34" s="159"/>
      <c r="D34" s="124">
        <v>30050</v>
      </c>
      <c r="E34" s="125">
        <v>30050</v>
      </c>
      <c r="F34" s="70">
        <f t="shared" si="1"/>
        <v>0</v>
      </c>
      <c r="G34" s="61">
        <f t="shared" si="0"/>
        <v>0</v>
      </c>
    </row>
    <row r="35" spans="1:7" ht="26.25" customHeight="1" x14ac:dyDescent="0.3">
      <c r="A35" s="156"/>
      <c r="B35" s="162" t="s">
        <v>71</v>
      </c>
      <c r="C35" s="163"/>
      <c r="D35" s="21">
        <v>3000</v>
      </c>
      <c r="E35" s="126">
        <v>4000</v>
      </c>
      <c r="F35" s="65">
        <f t="shared" ref="F35" si="4">SUM(E35-D35)</f>
        <v>1000</v>
      </c>
      <c r="G35" s="62">
        <f t="shared" ref="G35" si="5">F35*100/E35</f>
        <v>25</v>
      </c>
    </row>
    <row r="36" spans="1:7" ht="26.25" customHeight="1" x14ac:dyDescent="0.3">
      <c r="A36" s="156"/>
      <c r="B36" s="164" t="s">
        <v>72</v>
      </c>
      <c r="C36" s="165"/>
      <c r="D36" s="20">
        <v>20000</v>
      </c>
      <c r="E36" s="20">
        <v>0</v>
      </c>
      <c r="F36" s="69" t="s">
        <v>87</v>
      </c>
      <c r="G36" s="61" t="s">
        <v>79</v>
      </c>
    </row>
    <row r="37" spans="1:7" ht="24" customHeight="1" x14ac:dyDescent="0.3">
      <c r="A37" s="156"/>
      <c r="B37" s="164" t="s">
        <v>55</v>
      </c>
      <c r="C37" s="165"/>
      <c r="D37" s="36">
        <v>8133</v>
      </c>
      <c r="E37" s="20">
        <v>9000</v>
      </c>
      <c r="F37" s="69">
        <f t="shared" si="1"/>
        <v>867</v>
      </c>
      <c r="G37" s="61">
        <f t="shared" si="0"/>
        <v>9.6333333333333329</v>
      </c>
    </row>
    <row r="38" spans="1:7" ht="24" customHeight="1" thickBot="1" x14ac:dyDescent="0.35">
      <c r="A38" s="157"/>
      <c r="B38" s="153" t="s">
        <v>56</v>
      </c>
      <c r="C38" s="154"/>
      <c r="D38" s="24">
        <v>3736</v>
      </c>
      <c r="E38" s="24">
        <v>4216</v>
      </c>
      <c r="F38" s="69">
        <f t="shared" si="1"/>
        <v>480</v>
      </c>
      <c r="G38" s="73">
        <f t="shared" si="0"/>
        <v>11.385199240986717</v>
      </c>
    </row>
    <row r="39" spans="1:7" ht="24" customHeight="1" thickTop="1" thickBot="1" x14ac:dyDescent="0.35">
      <c r="A39" s="155" t="s">
        <v>44</v>
      </c>
      <c r="B39" s="160" t="s">
        <v>37</v>
      </c>
      <c r="C39" s="161"/>
      <c r="D39" s="33">
        <f>D40</f>
        <v>0</v>
      </c>
      <c r="E39" s="33">
        <v>0</v>
      </c>
      <c r="F39" s="35">
        <f t="shared" si="1"/>
        <v>0</v>
      </c>
      <c r="G39" s="72">
        <v>0</v>
      </c>
    </row>
    <row r="40" spans="1:7" ht="24" customHeight="1" thickTop="1" x14ac:dyDescent="0.3">
      <c r="A40" s="156"/>
      <c r="B40" s="162" t="s">
        <v>39</v>
      </c>
      <c r="C40" s="163"/>
      <c r="D40" s="22">
        <f>SUM(D41,D42)</f>
        <v>0</v>
      </c>
      <c r="E40" s="22">
        <v>0</v>
      </c>
      <c r="F40" s="64">
        <f t="shared" si="1"/>
        <v>0</v>
      </c>
      <c r="G40" s="119">
        <v>0</v>
      </c>
    </row>
    <row r="41" spans="1:7" ht="24" customHeight="1" x14ac:dyDescent="0.3">
      <c r="A41" s="156"/>
      <c r="B41" s="164" t="s">
        <v>45</v>
      </c>
      <c r="C41" s="165"/>
      <c r="D41" s="22">
        <v>0</v>
      </c>
      <c r="E41" s="22">
        <v>0</v>
      </c>
      <c r="F41" s="69">
        <f t="shared" si="1"/>
        <v>0</v>
      </c>
      <c r="G41" s="61">
        <v>0</v>
      </c>
    </row>
    <row r="42" spans="1:7" ht="24" customHeight="1" thickBot="1" x14ac:dyDescent="0.35">
      <c r="A42" s="157"/>
      <c r="B42" s="153" t="s">
        <v>44</v>
      </c>
      <c r="C42" s="154"/>
      <c r="D42" s="112">
        <v>0</v>
      </c>
      <c r="E42" s="112">
        <v>0</v>
      </c>
      <c r="F42" s="69">
        <f t="shared" si="1"/>
        <v>0</v>
      </c>
      <c r="G42" s="73">
        <v>0</v>
      </c>
    </row>
    <row r="43" spans="1:7" ht="17.25" thickTop="1" x14ac:dyDescent="0.3">
      <c r="A43" t="s">
        <v>77</v>
      </c>
      <c r="D43" s="40"/>
      <c r="E43" s="40"/>
      <c r="F43" s="40"/>
    </row>
    <row r="44" spans="1:7" x14ac:dyDescent="0.3">
      <c r="A44" t="s">
        <v>78</v>
      </c>
      <c r="D44" s="53"/>
      <c r="E44" s="53"/>
      <c r="F44" s="53"/>
    </row>
  </sheetData>
  <mergeCells count="29">
    <mergeCell ref="B41:C41"/>
    <mergeCell ref="B42:C42"/>
    <mergeCell ref="A39:A42"/>
    <mergeCell ref="B29:C29"/>
    <mergeCell ref="B31:C31"/>
    <mergeCell ref="B32:C32"/>
    <mergeCell ref="B30:C30"/>
    <mergeCell ref="B36:C36"/>
    <mergeCell ref="B37:C37"/>
    <mergeCell ref="B40:C40"/>
    <mergeCell ref="B39:C39"/>
    <mergeCell ref="A2:G2"/>
    <mergeCell ref="A4:C4"/>
    <mergeCell ref="A5:C5"/>
    <mergeCell ref="B6:C6"/>
    <mergeCell ref="B7:B13"/>
    <mergeCell ref="B14:B16"/>
    <mergeCell ref="B24:C24"/>
    <mergeCell ref="B17:B23"/>
    <mergeCell ref="B25:C25"/>
    <mergeCell ref="B26:C26"/>
    <mergeCell ref="B27:C27"/>
    <mergeCell ref="B38:C38"/>
    <mergeCell ref="A28:A38"/>
    <mergeCell ref="B34:C34"/>
    <mergeCell ref="A24:A27"/>
    <mergeCell ref="B28:C28"/>
    <mergeCell ref="B35:C35"/>
    <mergeCell ref="B33:C33"/>
  </mergeCells>
  <phoneticPr fontId="3" type="noConversion"/>
  <printOptions horizontalCentered="1"/>
  <pageMargins left="0.70866141732283472" right="0.70866141732283472" top="0.55118110236220474" bottom="0.15748031496062992" header="0.11811023622047245" footer="0"/>
  <pageSetup paperSize="9" scale="95" fitToHeight="0" orientation="portrait" horizontalDpi="4294967293" verticalDpi="300" r:id="rId1"/>
  <ignoredErrors>
    <ignoredError sqref="E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1.세입세출_총괄표</vt:lpstr>
      <vt:lpstr>2.세입예산서</vt:lpstr>
      <vt:lpstr>3.세출예산서</vt:lpstr>
      <vt:lpstr>'3.세출예산서'!Print_Area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User</cp:lastModifiedBy>
  <cp:lastPrinted>2022-02-28T05:49:48Z</cp:lastPrinted>
  <dcterms:created xsi:type="dcterms:W3CDTF">2017-01-12T02:13:16Z</dcterms:created>
  <dcterms:modified xsi:type="dcterms:W3CDTF">2022-02-28T06:31:55Z</dcterms:modified>
</cp:coreProperties>
</file>