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M\Desktop\"/>
    </mc:Choice>
  </mc:AlternateContent>
  <bookViews>
    <workbookView xWindow="0" yWindow="0" windowWidth="28800" windowHeight="12255" tabRatio="1000" activeTab="2"/>
  </bookViews>
  <sheets>
    <sheet name="1. 총괄표" sheetId="21" r:id="rId1"/>
    <sheet name="2. 세입결산서" sheetId="27" r:id="rId2"/>
    <sheet name="3. 세출결산서" sheetId="25" r:id="rId3"/>
  </sheets>
  <definedNames>
    <definedName name="_xlnm.Print_Area" localSheetId="0">'1. 총괄표'!$A$1:$J$25</definedName>
    <definedName name="_xlnm.Print_Area" localSheetId="1">'2. 세입결산서'!$A$1:$H$35</definedName>
    <definedName name="_xlnm.Print_Area" localSheetId="2">'3. 세출결산서'!$A$1:$H$206</definedName>
    <definedName name="_xlnm.Print_Titles" localSheetId="0">'1. 총괄표'!$3:$5</definedName>
    <definedName name="_xlnm.Print_Titles" localSheetId="1">'2. 세입결산서'!$4:$5</definedName>
    <definedName name="_xlnm.Print_Titles" localSheetId="2">'3. 세출결산서'!$1:$5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21" l="1"/>
  <c r="E192" i="25"/>
  <c r="E174" i="25"/>
  <c r="E162" i="25"/>
  <c r="H13" i="21"/>
  <c r="I13" i="21"/>
  <c r="J15" i="21"/>
  <c r="J16" i="21"/>
  <c r="J17" i="21"/>
  <c r="J18" i="21"/>
  <c r="J19" i="21"/>
  <c r="J20" i="21"/>
  <c r="J21" i="21"/>
  <c r="J22" i="21"/>
  <c r="H154" i="25"/>
  <c r="E163" i="25"/>
  <c r="F163" i="25"/>
  <c r="G163" i="25"/>
  <c r="E164" i="25"/>
  <c r="F164" i="25"/>
  <c r="F162" i="25"/>
  <c r="G162" i="25"/>
  <c r="F135" i="25"/>
  <c r="F136" i="25" s="1"/>
  <c r="F137" i="25" l="1"/>
  <c r="F138" i="25" l="1"/>
  <c r="F140" i="25" l="1"/>
  <c r="F139" i="25"/>
  <c r="F141" i="25" l="1"/>
  <c r="F143" i="25" l="1"/>
  <c r="F142" i="25"/>
  <c r="F144" i="25" l="1"/>
  <c r="F146" i="25" l="1"/>
  <c r="F145" i="25"/>
  <c r="F147" i="25" l="1"/>
  <c r="F148" i="25" l="1"/>
  <c r="F150" i="25" l="1"/>
  <c r="F149" i="25"/>
  <c r="F151" i="25" l="1"/>
  <c r="F152" i="25" l="1"/>
  <c r="F153" i="25" l="1"/>
  <c r="F155" i="25" l="1"/>
  <c r="F154" i="25"/>
  <c r="F156" i="25" l="1"/>
  <c r="F157" i="25" l="1"/>
  <c r="F158" i="25" s="1"/>
  <c r="H153" i="25" l="1"/>
  <c r="H152" i="25"/>
  <c r="H151" i="25"/>
  <c r="H150" i="25"/>
  <c r="H149" i="25"/>
  <c r="H148" i="25"/>
  <c r="H147" i="25"/>
  <c r="H146" i="25"/>
  <c r="H145" i="25"/>
  <c r="H144" i="25"/>
  <c r="H143" i="25"/>
  <c r="H142" i="25"/>
  <c r="H141" i="25"/>
  <c r="H140" i="25"/>
  <c r="H139" i="25"/>
  <c r="H138" i="25"/>
  <c r="H137" i="25"/>
  <c r="H136" i="25"/>
  <c r="H135" i="25"/>
  <c r="G86" i="25"/>
  <c r="E86" i="25"/>
  <c r="G83" i="25"/>
  <c r="E83" i="25"/>
  <c r="G80" i="25"/>
  <c r="E80" i="25"/>
  <c r="E131" i="25"/>
  <c r="G125" i="25"/>
  <c r="E125" i="25"/>
  <c r="G92" i="25"/>
  <c r="E92" i="25"/>
  <c r="G119" i="25"/>
  <c r="E119" i="25"/>
  <c r="E134" i="25"/>
  <c r="G122" i="25"/>
  <c r="E122" i="25"/>
  <c r="G113" i="25"/>
  <c r="E113" i="25"/>
  <c r="G104" i="25"/>
  <c r="E104" i="25"/>
  <c r="G101" i="25"/>
  <c r="E101" i="25"/>
  <c r="E12" i="21" l="1"/>
  <c r="E11" i="21" s="1"/>
  <c r="D11" i="21"/>
  <c r="C11" i="21"/>
  <c r="E76" i="25"/>
  <c r="F76" i="25"/>
  <c r="G76" i="25"/>
  <c r="F75" i="25"/>
  <c r="G75" i="25"/>
  <c r="E75" i="25"/>
  <c r="F183" i="25"/>
  <c r="G183" i="25"/>
  <c r="F184" i="25"/>
  <c r="G184" i="25"/>
  <c r="E184" i="25"/>
  <c r="E183" i="25"/>
  <c r="G182" i="25"/>
  <c r="F182" i="25"/>
  <c r="E182" i="25"/>
  <c r="H181" i="25"/>
  <c r="H180" i="25"/>
  <c r="G179" i="25"/>
  <c r="F179" i="25"/>
  <c r="E179" i="25"/>
  <c r="H178" i="25"/>
  <c r="H177" i="25"/>
  <c r="E175" i="25"/>
  <c r="F175" i="25"/>
  <c r="G175" i="25"/>
  <c r="F174" i="25"/>
  <c r="G174" i="25"/>
  <c r="E95" i="25"/>
  <c r="E161" i="25"/>
  <c r="G128" i="25"/>
  <c r="E128" i="25"/>
  <c r="G116" i="25"/>
  <c r="E116" i="25"/>
  <c r="G110" i="25"/>
  <c r="E110" i="25"/>
  <c r="G107" i="25"/>
  <c r="E107" i="25"/>
  <c r="G98" i="25"/>
  <c r="E98" i="25"/>
  <c r="H57" i="25"/>
  <c r="H58" i="25"/>
  <c r="E59" i="25"/>
  <c r="F59" i="25"/>
  <c r="G59" i="25"/>
  <c r="E34" i="27"/>
  <c r="F34" i="27"/>
  <c r="G34" i="27"/>
  <c r="E35" i="27"/>
  <c r="F35" i="27"/>
  <c r="G35" i="27"/>
  <c r="H35" i="27"/>
  <c r="F33" i="27"/>
  <c r="G33" i="27"/>
  <c r="E33" i="27"/>
  <c r="H19" i="27"/>
  <c r="H18" i="27"/>
  <c r="G14" i="27"/>
  <c r="F14" i="27"/>
  <c r="H13" i="27"/>
  <c r="H12" i="27"/>
  <c r="H6" i="27"/>
  <c r="H7" i="27"/>
  <c r="E8" i="27"/>
  <c r="F8" i="27"/>
  <c r="G8" i="27"/>
  <c r="F185" i="25" l="1"/>
  <c r="H179" i="25"/>
  <c r="G185" i="25"/>
  <c r="H182" i="25"/>
  <c r="H183" i="25"/>
  <c r="H59" i="25"/>
  <c r="H184" i="25"/>
  <c r="E185" i="25"/>
  <c r="H14" i="27"/>
  <c r="H8" i="27"/>
  <c r="H31" i="27"/>
  <c r="H30" i="27"/>
  <c r="G29" i="27"/>
  <c r="F29" i="27"/>
  <c r="H29" i="27" s="1"/>
  <c r="H28" i="27"/>
  <c r="H27" i="27"/>
  <c r="H25" i="27"/>
  <c r="H24" i="27"/>
  <c r="G23" i="27"/>
  <c r="F23" i="27"/>
  <c r="H23" i="27" s="1"/>
  <c r="H22" i="27"/>
  <c r="H21" i="27"/>
  <c r="H10" i="27"/>
  <c r="H34" i="27" s="1"/>
  <c r="H9" i="27"/>
  <c r="H33" i="27" s="1"/>
  <c r="H185" i="25" l="1"/>
  <c r="J25" i="21"/>
  <c r="J24" i="21" s="1"/>
  <c r="I24" i="21"/>
  <c r="H24" i="21"/>
  <c r="J14" i="21"/>
  <c r="J13" i="21" s="1"/>
  <c r="E14" i="21"/>
  <c r="E13" i="21" s="1"/>
  <c r="D13" i="21"/>
  <c r="C13" i="21"/>
  <c r="J12" i="21"/>
  <c r="J11" i="21" s="1"/>
  <c r="I11" i="21"/>
  <c r="H11" i="21"/>
  <c r="J10" i="21"/>
  <c r="E10" i="21"/>
  <c r="E9" i="21" s="1"/>
  <c r="J9" i="21"/>
  <c r="D9" i="21"/>
  <c r="C9" i="21"/>
  <c r="J8" i="21"/>
  <c r="E8" i="21"/>
  <c r="E7" i="21" s="1"/>
  <c r="I7" i="21"/>
  <c r="H7" i="21"/>
  <c r="D7" i="21"/>
  <c r="C7" i="21"/>
  <c r="H6" i="21" l="1"/>
  <c r="I6" i="21"/>
  <c r="J6" i="21"/>
  <c r="C6" i="21"/>
  <c r="D6" i="21"/>
  <c r="J7" i="21"/>
  <c r="E6" i="21"/>
  <c r="G199" i="25" l="1"/>
  <c r="G202" i="25" s="1"/>
  <c r="F199" i="25"/>
  <c r="F202" i="25" s="1"/>
  <c r="E199" i="25"/>
  <c r="E202" i="25" s="1"/>
  <c r="G198" i="25"/>
  <c r="G201" i="25" s="1"/>
  <c r="F198" i="25"/>
  <c r="F201" i="25" s="1"/>
  <c r="E198" i="25"/>
  <c r="E201" i="25" s="1"/>
  <c r="G200" i="25"/>
  <c r="G203" i="25" s="1"/>
  <c r="F197" i="25"/>
  <c r="F200" i="25" s="1"/>
  <c r="F203" i="25" s="1"/>
  <c r="E197" i="25"/>
  <c r="H196" i="25"/>
  <c r="H199" i="25" s="1"/>
  <c r="H202" i="25" s="1"/>
  <c r="H195" i="25"/>
  <c r="H198" i="25" s="1"/>
  <c r="H201" i="25" s="1"/>
  <c r="H197" i="25" l="1"/>
  <c r="H200" i="25" s="1"/>
  <c r="H203" i="25" s="1"/>
  <c r="E200" i="25"/>
  <c r="E203" i="25" s="1"/>
  <c r="G190" i="25" l="1"/>
  <c r="G193" i="25" s="1"/>
  <c r="F190" i="25"/>
  <c r="E190" i="25"/>
  <c r="E193" i="25" s="1"/>
  <c r="G189" i="25"/>
  <c r="G192" i="25" s="1"/>
  <c r="F189" i="25"/>
  <c r="E189" i="25"/>
  <c r="G188" i="25"/>
  <c r="G191" i="25" s="1"/>
  <c r="F188" i="25"/>
  <c r="F191" i="25" s="1"/>
  <c r="E188" i="25"/>
  <c r="H187" i="25"/>
  <c r="H190" i="25" s="1"/>
  <c r="H186" i="25"/>
  <c r="H189" i="25" s="1"/>
  <c r="G173" i="25"/>
  <c r="F173" i="25"/>
  <c r="E173" i="25"/>
  <c r="H172" i="25"/>
  <c r="H171" i="25"/>
  <c r="G170" i="25"/>
  <c r="F170" i="25"/>
  <c r="E170" i="25"/>
  <c r="H169" i="25"/>
  <c r="H168" i="25"/>
  <c r="G167" i="25"/>
  <c r="F167" i="25"/>
  <c r="E167" i="25"/>
  <c r="H166" i="25"/>
  <c r="H165" i="25"/>
  <c r="G95" i="25"/>
  <c r="G89" i="25"/>
  <c r="G164" i="25" s="1"/>
  <c r="F89" i="25"/>
  <c r="H88" i="25"/>
  <c r="H87" i="25"/>
  <c r="G74" i="25"/>
  <c r="F74" i="25"/>
  <c r="E74" i="25"/>
  <c r="H73" i="25"/>
  <c r="H76" i="25" s="1"/>
  <c r="H72" i="25"/>
  <c r="H75" i="25" s="1"/>
  <c r="G67" i="25"/>
  <c r="F67" i="25"/>
  <c r="E67" i="25"/>
  <c r="G66" i="25"/>
  <c r="F66" i="25"/>
  <c r="E66" i="25"/>
  <c r="G65" i="25"/>
  <c r="F65" i="25"/>
  <c r="E65" i="25"/>
  <c r="H64" i="25"/>
  <c r="H63" i="25"/>
  <c r="G62" i="25"/>
  <c r="F62" i="25"/>
  <c r="E62" i="25"/>
  <c r="H61" i="25"/>
  <c r="H60" i="25"/>
  <c r="G52" i="25"/>
  <c r="F52" i="25"/>
  <c r="E52" i="25"/>
  <c r="G51" i="25"/>
  <c r="F51" i="25"/>
  <c r="E51" i="25"/>
  <c r="G50" i="25"/>
  <c r="E50" i="25"/>
  <c r="H49" i="25"/>
  <c r="H48" i="25"/>
  <c r="G47" i="25"/>
  <c r="F47" i="25"/>
  <c r="E47" i="25"/>
  <c r="H46" i="25"/>
  <c r="H45" i="25"/>
  <c r="G44" i="25"/>
  <c r="F44" i="25"/>
  <c r="E44" i="25"/>
  <c r="H43" i="25"/>
  <c r="H42" i="25"/>
  <c r="G41" i="25"/>
  <c r="F41" i="25"/>
  <c r="E41" i="25"/>
  <c r="H40" i="25"/>
  <c r="H39" i="25"/>
  <c r="G38" i="25"/>
  <c r="F38" i="25"/>
  <c r="E38" i="25"/>
  <c r="H37" i="25"/>
  <c r="H36" i="25"/>
  <c r="G35" i="25"/>
  <c r="F35" i="25"/>
  <c r="E35" i="25"/>
  <c r="H34" i="25"/>
  <c r="H33" i="25"/>
  <c r="G31" i="25"/>
  <c r="F31" i="25"/>
  <c r="E31" i="25"/>
  <c r="G30" i="25"/>
  <c r="F30" i="25"/>
  <c r="E30" i="25"/>
  <c r="G29" i="25"/>
  <c r="F29" i="25"/>
  <c r="E29" i="25"/>
  <c r="H28" i="25"/>
  <c r="H27" i="25"/>
  <c r="G26" i="25"/>
  <c r="F26" i="25"/>
  <c r="E26" i="25"/>
  <c r="H25" i="25"/>
  <c r="H24" i="25"/>
  <c r="E22" i="25"/>
  <c r="E21" i="25"/>
  <c r="E20" i="25"/>
  <c r="G17" i="25"/>
  <c r="E17" i="25"/>
  <c r="G14" i="25"/>
  <c r="E14" i="25"/>
  <c r="G11" i="25"/>
  <c r="E11" i="25"/>
  <c r="G8" i="25"/>
  <c r="F8" i="25"/>
  <c r="E8" i="25"/>
  <c r="H7" i="25"/>
  <c r="H6" i="25"/>
  <c r="F78" i="25" l="1"/>
  <c r="F79" i="25"/>
  <c r="F77" i="25"/>
  <c r="F90" i="25" s="1"/>
  <c r="G77" i="25"/>
  <c r="E77" i="25"/>
  <c r="F176" i="25"/>
  <c r="H174" i="25"/>
  <c r="G176" i="25"/>
  <c r="E176" i="25"/>
  <c r="H175" i="25"/>
  <c r="F93" i="25"/>
  <c r="F9" i="25"/>
  <c r="G18" i="25"/>
  <c r="G19" i="25" s="1"/>
  <c r="G22" i="25" s="1"/>
  <c r="G55" i="25" s="1"/>
  <c r="H31" i="25"/>
  <c r="E69" i="25"/>
  <c r="F69" i="25"/>
  <c r="G69" i="25"/>
  <c r="E70" i="25"/>
  <c r="F70" i="25"/>
  <c r="G70" i="25"/>
  <c r="G32" i="25"/>
  <c r="H8" i="25"/>
  <c r="H44" i="25"/>
  <c r="H52" i="25"/>
  <c r="H26" i="25"/>
  <c r="H35" i="25"/>
  <c r="F32" i="25"/>
  <c r="F53" i="25"/>
  <c r="H66" i="25"/>
  <c r="H69" i="25" s="1"/>
  <c r="H67" i="25"/>
  <c r="H70" i="25" s="1"/>
  <c r="H170" i="25"/>
  <c r="H188" i="25"/>
  <c r="H191" i="25" s="1"/>
  <c r="H47" i="25"/>
  <c r="E68" i="25"/>
  <c r="H29" i="25"/>
  <c r="H38" i="25"/>
  <c r="E54" i="25"/>
  <c r="H173" i="25"/>
  <c r="H50" i="25"/>
  <c r="H62" i="25"/>
  <c r="H74" i="25"/>
  <c r="G53" i="25"/>
  <c r="F68" i="25"/>
  <c r="G68" i="25"/>
  <c r="H41" i="25"/>
  <c r="E55" i="25"/>
  <c r="E205" i="25" s="1"/>
  <c r="H30" i="25"/>
  <c r="H51" i="25"/>
  <c r="H65" i="25"/>
  <c r="H89" i="25"/>
  <c r="H167" i="25"/>
  <c r="E53" i="25"/>
  <c r="E23" i="25"/>
  <c r="E32" i="25"/>
  <c r="E191" i="25"/>
  <c r="F91" i="25" l="1"/>
  <c r="H91" i="25" s="1"/>
  <c r="F92" i="25"/>
  <c r="H92" i="25" s="1"/>
  <c r="H90" i="25"/>
  <c r="F81" i="25"/>
  <c r="H79" i="25"/>
  <c r="H78" i="25"/>
  <c r="F80" i="25"/>
  <c r="E204" i="25"/>
  <c r="G205" i="25"/>
  <c r="H77" i="25"/>
  <c r="E194" i="25"/>
  <c r="G194" i="25"/>
  <c r="H176" i="25"/>
  <c r="F94" i="25"/>
  <c r="H93" i="25"/>
  <c r="G20" i="25"/>
  <c r="G23" i="25" s="1"/>
  <c r="G56" i="25" s="1"/>
  <c r="G21" i="25"/>
  <c r="G54" i="25" s="1"/>
  <c r="G204" i="25" s="1"/>
  <c r="H9" i="25"/>
  <c r="F10" i="25"/>
  <c r="E71" i="25"/>
  <c r="F71" i="25"/>
  <c r="G71" i="25"/>
  <c r="H32" i="25"/>
  <c r="H53" i="25"/>
  <c r="H68" i="25"/>
  <c r="H71" i="25" s="1"/>
  <c r="E56" i="25"/>
  <c r="H81" i="25" l="1"/>
  <c r="H80" i="25"/>
  <c r="F82" i="25"/>
  <c r="G206" i="25"/>
  <c r="E206" i="25"/>
  <c r="H94" i="25"/>
  <c r="F95" i="25"/>
  <c r="H10" i="25"/>
  <c r="F11" i="25"/>
  <c r="F12" i="25" s="1"/>
  <c r="H82" i="25" l="1"/>
  <c r="F83" i="25"/>
  <c r="F96" i="25"/>
  <c r="H95" i="25"/>
  <c r="H12" i="25"/>
  <c r="F13" i="25"/>
  <c r="F14" i="25" s="1"/>
  <c r="H11" i="25"/>
  <c r="H83" i="25" l="1"/>
  <c r="F84" i="25"/>
  <c r="H96" i="25"/>
  <c r="F97" i="25"/>
  <c r="H14" i="25"/>
  <c r="F15" i="25"/>
  <c r="F16" i="25" s="1"/>
  <c r="H13" i="25"/>
  <c r="H84" i="25" l="1"/>
  <c r="F85" i="25"/>
  <c r="H85" i="25" s="1"/>
  <c r="F98" i="25"/>
  <c r="F105" i="25" s="1"/>
  <c r="H97" i="25"/>
  <c r="H16" i="25"/>
  <c r="H15" i="25"/>
  <c r="F17" i="25"/>
  <c r="F18" i="25" s="1"/>
  <c r="F86" i="25" l="1"/>
  <c r="H86" i="25" s="1"/>
  <c r="F99" i="25"/>
  <c r="F100" i="25" s="1"/>
  <c r="F106" i="25"/>
  <c r="H98" i="25"/>
  <c r="H18" i="25"/>
  <c r="H21" i="25" s="1"/>
  <c r="H54" i="25" s="1"/>
  <c r="F21" i="25"/>
  <c r="F54" i="25" s="1"/>
  <c r="F19" i="25"/>
  <c r="F20" i="25" s="1"/>
  <c r="H17" i="25"/>
  <c r="H100" i="25" l="1"/>
  <c r="H99" i="25"/>
  <c r="F101" i="25"/>
  <c r="H106" i="25"/>
  <c r="F107" i="25"/>
  <c r="F108" i="25" s="1"/>
  <c r="H105" i="25"/>
  <c r="H20" i="25"/>
  <c r="H23" i="25" s="1"/>
  <c r="H56" i="25" s="1"/>
  <c r="F23" i="25"/>
  <c r="F56" i="25" s="1"/>
  <c r="H19" i="25"/>
  <c r="H22" i="25" s="1"/>
  <c r="H55" i="25" s="1"/>
  <c r="F22" i="25"/>
  <c r="F55" i="25" s="1"/>
  <c r="F109" i="25" l="1"/>
  <c r="F110" i="25"/>
  <c r="H107" i="25"/>
  <c r="H101" i="25"/>
  <c r="F102" i="25"/>
  <c r="F111" i="25" l="1"/>
  <c r="H102" i="25"/>
  <c r="F103" i="25"/>
  <c r="H103" i="25" s="1"/>
  <c r="F112" i="25" l="1"/>
  <c r="F104" i="25"/>
  <c r="H104" i="25" s="1"/>
  <c r="F113" i="25" l="1"/>
  <c r="H111" i="25"/>
  <c r="F114" i="25" l="1"/>
  <c r="H108" i="25"/>
  <c r="H112" i="25"/>
  <c r="F115" i="25" l="1"/>
  <c r="H109" i="25"/>
  <c r="H113" i="25"/>
  <c r="F116" i="25" l="1"/>
  <c r="H110" i="25"/>
  <c r="F120" i="25" l="1"/>
  <c r="F117" i="25"/>
  <c r="H114" i="25"/>
  <c r="H115" i="25"/>
  <c r="H116" i="25"/>
  <c r="H117" i="25" l="1"/>
  <c r="H120" i="25"/>
  <c r="F121" i="25"/>
  <c r="F118" i="25"/>
  <c r="H118" i="25" l="1"/>
  <c r="F122" i="25"/>
  <c r="H122" i="25" s="1"/>
  <c r="F126" i="25"/>
  <c r="H121" i="25"/>
  <c r="F119" i="25"/>
  <c r="H119" i="25" s="1"/>
  <c r="F123" i="25" l="1"/>
  <c r="F127" i="25"/>
  <c r="H126" i="25"/>
  <c r="F124" i="25" l="1"/>
  <c r="H124" i="25" s="1"/>
  <c r="H123" i="25"/>
  <c r="F128" i="25"/>
  <c r="H127" i="25"/>
  <c r="F125" i="25" l="1"/>
  <c r="H125" i="25" s="1"/>
  <c r="F129" i="25"/>
  <c r="F130" i="25" s="1"/>
  <c r="H128" i="25"/>
  <c r="H130" i="25" l="1"/>
  <c r="H129" i="25"/>
  <c r="F131" i="25"/>
  <c r="H131" i="25" s="1"/>
  <c r="F132" i="25" l="1"/>
  <c r="H132" i="25"/>
  <c r="F133" i="25" l="1"/>
  <c r="F134" i="25" s="1"/>
  <c r="H133" i="25" l="1"/>
  <c r="F159" i="25"/>
  <c r="F160" i="25" s="1"/>
  <c r="F161" i="25" s="1"/>
  <c r="H134" i="25"/>
  <c r="F192" i="25" l="1"/>
  <c r="F204" i="25" s="1"/>
  <c r="H159" i="25"/>
  <c r="H162" i="25" l="1"/>
  <c r="H192" i="25" s="1"/>
  <c r="H204" i="25" s="1"/>
  <c r="F193" i="25"/>
  <c r="F205" i="25" s="1"/>
  <c r="H160" i="25"/>
  <c r="H163" i="25" l="1"/>
  <c r="H193" i="25" s="1"/>
  <c r="H205" i="25" s="1"/>
  <c r="H161" i="25"/>
  <c r="F194" i="25"/>
  <c r="F206" i="25" s="1"/>
  <c r="H164" i="25" l="1"/>
  <c r="H194" i="25" s="1"/>
  <c r="H206" i="25" s="1"/>
</calcChain>
</file>

<file path=xl/sharedStrings.xml><?xml version="1.0" encoding="utf-8"?>
<sst xmlns="http://schemas.openxmlformats.org/spreadsheetml/2006/main" count="408" uniqueCount="132">
  <si>
    <t>사무비</t>
  </si>
  <si>
    <t>재산조성비</t>
  </si>
  <si>
    <t>(단위 : 원)</t>
    <phoneticPr fontId="6" type="noConversion"/>
  </si>
  <si>
    <t>세     입</t>
    <phoneticPr fontId="8" type="noConversion"/>
  </si>
  <si>
    <t>세     출</t>
    <phoneticPr fontId="8" type="noConversion"/>
  </si>
  <si>
    <t>항   목</t>
    <phoneticPr fontId="8" type="noConversion"/>
  </si>
  <si>
    <t>관</t>
    <phoneticPr fontId="8" type="noConversion"/>
  </si>
  <si>
    <t>항</t>
    <phoneticPr fontId="8" type="noConversion"/>
  </si>
  <si>
    <t>총  계</t>
    <phoneticPr fontId="8" type="noConversion"/>
  </si>
  <si>
    <t>소   계</t>
    <phoneticPr fontId="8" type="noConversion"/>
  </si>
  <si>
    <t xml:space="preserve">   소   계</t>
    <phoneticPr fontId="8" type="noConversion"/>
  </si>
  <si>
    <t>소   계</t>
    <phoneticPr fontId="6" type="noConversion"/>
  </si>
  <si>
    <t>잡지출</t>
    <phoneticPr fontId="6" type="noConversion"/>
  </si>
  <si>
    <t>계</t>
    <phoneticPr fontId="8" type="noConversion"/>
  </si>
  <si>
    <t>후원금수입</t>
  </si>
  <si>
    <t>(단위 : 원)</t>
    <phoneticPr fontId="8" type="noConversion"/>
  </si>
  <si>
    <t>과                  목</t>
    <phoneticPr fontId="8" type="noConversion"/>
  </si>
  <si>
    <t>구분</t>
    <phoneticPr fontId="8" type="noConversion"/>
  </si>
  <si>
    <t>후원금</t>
    <phoneticPr fontId="8" type="noConversion"/>
  </si>
  <si>
    <t>계</t>
    <phoneticPr fontId="8" type="noConversion"/>
  </si>
  <si>
    <t>관</t>
    <phoneticPr fontId="8" type="noConversion"/>
  </si>
  <si>
    <t>항</t>
    <phoneticPr fontId="8" type="noConversion"/>
  </si>
  <si>
    <t>목</t>
    <phoneticPr fontId="8" type="noConversion"/>
  </si>
  <si>
    <t>예산</t>
    <phoneticPr fontId="8" type="noConversion"/>
  </si>
  <si>
    <t>결산</t>
    <phoneticPr fontId="8" type="noConversion"/>
  </si>
  <si>
    <t>증감</t>
    <phoneticPr fontId="8" type="noConversion"/>
  </si>
  <si>
    <t>합계</t>
    <phoneticPr fontId="8" type="noConversion"/>
  </si>
  <si>
    <t>세  입  총  계</t>
    <phoneticPr fontId="8" type="noConversion"/>
  </si>
  <si>
    <t>세  출  총  계</t>
    <phoneticPr fontId="8" type="noConversion"/>
  </si>
  <si>
    <t>이월금</t>
    <phoneticPr fontId="6" type="noConversion"/>
  </si>
  <si>
    <t>보조금수입</t>
    <phoneticPr fontId="8" type="noConversion"/>
  </si>
  <si>
    <t>예산액(A)</t>
    <phoneticPr fontId="6" type="noConversion"/>
  </si>
  <si>
    <t>결산액(B)</t>
    <phoneticPr fontId="6" type="noConversion"/>
  </si>
  <si>
    <t>증감액(B-A)</t>
    <phoneticPr fontId="9" type="noConversion"/>
  </si>
  <si>
    <t>소계</t>
    <phoneticPr fontId="9" type="noConversion"/>
  </si>
  <si>
    <t>2020년 세출결산서</t>
    <phoneticPr fontId="9" type="noConversion"/>
  </si>
  <si>
    <t>2020년 세입결산서</t>
    <phoneticPr fontId="9" type="noConversion"/>
  </si>
  <si>
    <t>시설 부담금</t>
    <phoneticPr fontId="8" type="noConversion"/>
  </si>
  <si>
    <t>정부 보조금</t>
    <phoneticPr fontId="8" type="noConversion"/>
  </si>
  <si>
    <t>예산</t>
  </si>
  <si>
    <t>결산</t>
  </si>
  <si>
    <t>증감</t>
  </si>
  <si>
    <t>제수당</t>
  </si>
  <si>
    <t>퇴직금 및 퇴직적립금</t>
  </si>
  <si>
    <t>사회보험부담금</t>
  </si>
  <si>
    <t>기타후생경비</t>
  </si>
  <si>
    <t>인건비</t>
  </si>
  <si>
    <t>기관운영비</t>
  </si>
  <si>
    <t>회의비</t>
  </si>
  <si>
    <t>업무추진비</t>
  </si>
  <si>
    <t>여비</t>
  </si>
  <si>
    <t>수용비 및 수수료</t>
  </si>
  <si>
    <t>공공요금</t>
  </si>
  <si>
    <t>제세공과금</t>
  </si>
  <si>
    <t>차량비</t>
  </si>
  <si>
    <t>운영비</t>
  </si>
  <si>
    <t>시설비</t>
  </si>
  <si>
    <t>자산취득비</t>
  </si>
  <si>
    <t>시설장비유지비</t>
  </si>
  <si>
    <t>급여</t>
    <phoneticPr fontId="8" type="noConversion"/>
  </si>
  <si>
    <t>기타운영비</t>
    <phoneticPr fontId="8" type="noConversion"/>
  </si>
  <si>
    <t>기타보조금</t>
    <phoneticPr fontId="8" type="noConversion"/>
  </si>
  <si>
    <t>기타예금이자수입</t>
    <phoneticPr fontId="8" type="noConversion"/>
  </si>
  <si>
    <t>후원금수입</t>
    <phoneticPr fontId="8" type="noConversion"/>
  </si>
  <si>
    <t>이월금</t>
    <phoneticPr fontId="8" type="noConversion"/>
  </si>
  <si>
    <t>잡수입</t>
    <phoneticPr fontId="8" type="noConversion"/>
  </si>
  <si>
    <t>외부지원사업비</t>
    <phoneticPr fontId="9" type="noConversion"/>
  </si>
  <si>
    <t>보조금수입</t>
    <phoneticPr fontId="9" type="noConversion"/>
  </si>
  <si>
    <t>통합서비스사업비</t>
    <phoneticPr fontId="6" type="noConversion"/>
  </si>
  <si>
    <t>다문화특성화사업비</t>
    <phoneticPr fontId="6" type="noConversion"/>
  </si>
  <si>
    <t>한국어교육사업비</t>
    <phoneticPr fontId="6" type="noConversion"/>
  </si>
  <si>
    <t>찾아가는결혼이주여성다이음사업비</t>
    <phoneticPr fontId="9" type="noConversion"/>
  </si>
  <si>
    <t>사무비</t>
    <phoneticPr fontId="8" type="noConversion"/>
  </si>
  <si>
    <t>재산조성비</t>
    <phoneticPr fontId="8" type="noConversion"/>
  </si>
  <si>
    <t>사업비</t>
    <phoneticPr fontId="8" type="noConversion"/>
  </si>
  <si>
    <t>인건비</t>
    <phoneticPr fontId="8" type="noConversion"/>
  </si>
  <si>
    <t>업무추진비</t>
    <phoneticPr fontId="8" type="noConversion"/>
  </si>
  <si>
    <t>운영비</t>
    <phoneticPr fontId="8" type="noConversion"/>
  </si>
  <si>
    <t>시설비</t>
    <phoneticPr fontId="6" type="noConversion"/>
  </si>
  <si>
    <t>공동육아나눔터사업비</t>
    <phoneticPr fontId="9" type="noConversion"/>
  </si>
  <si>
    <t>서울가족학교사업비</t>
    <phoneticPr fontId="9" type="noConversion"/>
  </si>
  <si>
    <t>1인가구지원사업비</t>
    <phoneticPr fontId="9" type="noConversion"/>
  </si>
  <si>
    <t>지정후원금</t>
    <phoneticPr fontId="8" type="noConversion"/>
  </si>
  <si>
    <t>비지정후원금</t>
    <phoneticPr fontId="8" type="noConversion"/>
  </si>
  <si>
    <t>전년도이월금
(후원금)</t>
    <phoneticPr fontId="8" type="noConversion"/>
  </si>
  <si>
    <t>수용기관경비</t>
    <phoneticPr fontId="8" type="noConversion"/>
  </si>
  <si>
    <t>운영비</t>
    <phoneticPr fontId="8" type="noConversion"/>
  </si>
  <si>
    <t>사업비</t>
    <phoneticPr fontId="8" type="noConversion"/>
  </si>
  <si>
    <t>청아크루사업비</t>
    <phoneticPr fontId="8" type="noConversion"/>
  </si>
  <si>
    <t>가족관계사업비</t>
    <phoneticPr fontId="8" type="noConversion"/>
  </si>
  <si>
    <t>가족생활사업비</t>
    <phoneticPr fontId="8" type="noConversion"/>
  </si>
  <si>
    <t>가족과함께하는지역공동체사업비</t>
    <phoneticPr fontId="8" type="noConversion"/>
  </si>
  <si>
    <t>운영사업비</t>
    <phoneticPr fontId="8" type="noConversion"/>
  </si>
  <si>
    <t>지역맞춤형사업비</t>
    <phoneticPr fontId="8" type="noConversion"/>
  </si>
  <si>
    <t>부채상환금</t>
    <phoneticPr fontId="9" type="noConversion"/>
  </si>
  <si>
    <t>이자지급금</t>
    <phoneticPr fontId="9" type="noConversion"/>
  </si>
  <si>
    <t>공동육아나눔터
사업비</t>
    <phoneticPr fontId="8" type="noConversion"/>
  </si>
  <si>
    <t>가족역량강화지원
사업비</t>
    <phoneticPr fontId="8" type="noConversion"/>
  </si>
  <si>
    <t>방문교육
사업비</t>
    <phoneticPr fontId="8" type="noConversion"/>
  </si>
  <si>
    <t>뚝딱뚝딱생활요리
사업비</t>
    <phoneticPr fontId="8" type="noConversion"/>
  </si>
  <si>
    <t>언어발달지원
사업비</t>
    <phoneticPr fontId="8" type="noConversion"/>
  </si>
  <si>
    <t>한국어교육
사업비</t>
    <phoneticPr fontId="8" type="noConversion"/>
  </si>
  <si>
    <t>처우개선비
(교재교구비 등)
사업비</t>
    <phoneticPr fontId="8" type="noConversion"/>
  </si>
  <si>
    <t>사회적경제
여가문화사업비</t>
    <phoneticPr fontId="8" type="noConversion"/>
  </si>
  <si>
    <t>가족학교
강사사업비</t>
    <phoneticPr fontId="8" type="noConversion"/>
  </si>
  <si>
    <t>가족학교
진행사업비</t>
    <phoneticPr fontId="8" type="noConversion"/>
  </si>
  <si>
    <t>공간확충 및 
기능보강사업비</t>
    <phoneticPr fontId="8" type="noConversion"/>
  </si>
  <si>
    <t>사회적관계망
지원사업비</t>
    <phoneticPr fontId="8" type="noConversion"/>
  </si>
  <si>
    <t>부채상환금</t>
    <phoneticPr fontId="8" type="noConversion"/>
  </si>
  <si>
    <t>1인가구
지원센터
지역맞춤형
사회적관계방
지원사업비</t>
    <phoneticPr fontId="8" type="noConversion"/>
  </si>
  <si>
    <t>1인가구
지원센터
사회적경제
여가문화사업비</t>
    <phoneticPr fontId="8" type="noConversion"/>
  </si>
  <si>
    <t>1인가구
지원센터
공간조성
리모델링사업비</t>
    <phoneticPr fontId="8" type="noConversion"/>
  </si>
  <si>
    <t>이월금(후원금)</t>
    <phoneticPr fontId="9" type="noConversion"/>
  </si>
  <si>
    <t>이중언어
사업비</t>
    <phoneticPr fontId="8" type="noConversion"/>
  </si>
  <si>
    <t>다문화가족교류소통
공간 사업비</t>
    <phoneticPr fontId="8" type="noConversion"/>
  </si>
  <si>
    <t>가족상담전문인력
사업비</t>
    <phoneticPr fontId="8" type="noConversion"/>
  </si>
  <si>
    <t>찾아가는
결혼이주여성 다이음 사업비</t>
    <phoneticPr fontId="8" type="noConversion"/>
  </si>
  <si>
    <t>아빠육아교육과정
사업비</t>
    <phoneticPr fontId="8" type="noConversion"/>
  </si>
  <si>
    <t>다문화아카데미
사업비</t>
    <phoneticPr fontId="8" type="noConversion"/>
  </si>
  <si>
    <t>모국어교육지원사업
사업비</t>
    <phoneticPr fontId="8" type="noConversion"/>
  </si>
  <si>
    <t>다문화가족자조모임
사업비</t>
    <phoneticPr fontId="8" type="noConversion"/>
  </si>
  <si>
    <t>한국어말하기대회
사업비</t>
    <phoneticPr fontId="8" type="noConversion"/>
  </si>
  <si>
    <t>서울시다문화
지역특화 사업비</t>
    <phoneticPr fontId="8" type="noConversion"/>
  </si>
  <si>
    <t>동대문구다문화가족
자녀문화예술프로그램
사업비</t>
    <phoneticPr fontId="8" type="noConversion"/>
  </si>
  <si>
    <t>중국동포지원
사업비</t>
    <phoneticPr fontId="8" type="noConversion"/>
  </si>
  <si>
    <t>다문화가족자녀
진로진학 사업비</t>
    <phoneticPr fontId="8" type="noConversion"/>
  </si>
  <si>
    <t>세계문화축제
사업비</t>
    <phoneticPr fontId="8" type="noConversion"/>
  </si>
  <si>
    <t>사업비(후원금)</t>
    <phoneticPr fontId="8" type="noConversion"/>
  </si>
  <si>
    <t>사업비</t>
    <phoneticPr fontId="8" type="noConversion"/>
  </si>
  <si>
    <t>가족역량강화지원사업비</t>
    <phoneticPr fontId="9" type="noConversion"/>
  </si>
  <si>
    <t>후원금사업비</t>
    <phoneticPr fontId="9" type="noConversion"/>
  </si>
  <si>
    <r>
      <t xml:space="preserve">2020년 </t>
    </r>
    <r>
      <rPr>
        <b/>
        <sz val="20"/>
        <rFont val="맑은 고딕"/>
        <family val="3"/>
        <charset val="129"/>
      </rPr>
      <t xml:space="preserve">동대문구건강가정·다문화가족지원센터 </t>
    </r>
    <r>
      <rPr>
        <b/>
        <sz val="20"/>
        <rFont val="맑은 고딕"/>
        <family val="3"/>
        <charset val="129"/>
        <scheme val="minor"/>
      </rPr>
      <t>세입 · 세출 결산 총괄표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</si>
</sst>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 "/>
    <numFmt numFmtId="177" formatCode="#,##0_);[Red]\(#,##0\)"/>
  </numFmts>
  <fonts count="46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8"/>
      <name val="돋움"/>
      <family val="3"/>
      <charset val="129"/>
    </font>
    <font>
      <sz val="8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rgb="FF000000"/>
      <name val="굴림"/>
      <family val="3"/>
      <charset val="129"/>
    </font>
    <font>
      <b/>
      <sz val="9"/>
      <name val="맑은 고딕"/>
      <family val="3"/>
      <charset val="129"/>
      <scheme val="minor"/>
    </font>
    <font>
      <b/>
      <sz val="16"/>
      <name val="맑은 고딕"/>
      <family val="3"/>
      <charset val="129"/>
      <scheme val="minor"/>
    </font>
    <font>
      <sz val="16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2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1"/>
      <name val="굴림"/>
      <family val="3"/>
      <charset val="129"/>
    </font>
    <font>
      <b/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20"/>
      <name val="맑은 고딕"/>
      <family val="3"/>
      <charset val="129"/>
    </font>
    <font>
      <sz val="1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/>
      <diagonal/>
    </border>
    <border>
      <left style="medium">
        <color auto="1"/>
      </left>
      <right style="thin">
        <color rgb="FF000000"/>
      </right>
      <top style="thin">
        <color indexed="64"/>
      </top>
      <bottom/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auto="1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78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3" fillId="0" borderId="0">
      <alignment horizontal="center" vertical="center"/>
    </xf>
    <xf numFmtId="0" fontId="13" fillId="0" borderId="0">
      <alignment horizontal="right" vertical="center"/>
    </xf>
    <xf numFmtId="0" fontId="10" fillId="0" borderId="0"/>
    <xf numFmtId="0" fontId="5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6" borderId="35" applyNumberFormat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5" fillId="8" borderId="39" applyNumberFormat="0" applyFon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7" borderId="38" applyNumberFormat="0" applyAlignment="0" applyProtection="0">
      <alignment vertical="center"/>
    </xf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28" fillId="0" borderId="37" applyNumberFormat="0" applyFill="0" applyAlignment="0" applyProtection="0">
      <alignment vertical="center"/>
    </xf>
    <xf numFmtId="0" fontId="32" fillId="0" borderId="40" applyNumberFormat="0" applyFill="0" applyAlignment="0" applyProtection="0">
      <alignment vertical="center"/>
    </xf>
    <xf numFmtId="0" fontId="25" fillId="5" borderId="35" applyNumberFormat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6" fillId="6" borderId="36" applyNumberFormat="0" applyAlignment="0" applyProtection="0">
      <alignment vertical="center"/>
    </xf>
    <xf numFmtId="0" fontId="36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3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37" fillId="0" borderId="0" xfId="0" applyFont="1">
      <alignment vertical="center"/>
    </xf>
    <xf numFmtId="41" fontId="0" fillId="0" borderId="0" xfId="3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1" fontId="0" fillId="0" borderId="0" xfId="3" applyFont="1">
      <alignment vertical="center"/>
    </xf>
    <xf numFmtId="0" fontId="42" fillId="0" borderId="49" xfId="1" applyNumberFormat="1" applyFont="1" applyFill="1" applyBorder="1" applyAlignment="1">
      <alignment horizontal="center" vertical="center" wrapText="1"/>
    </xf>
    <xf numFmtId="0" fontId="41" fillId="0" borderId="0" xfId="1" applyNumberFormat="1" applyFont="1" applyAlignment="1">
      <alignment vertical="center"/>
    </xf>
    <xf numFmtId="0" fontId="41" fillId="0" borderId="0" xfId="1" applyNumberFormat="1" applyFont="1" applyAlignment="1">
      <alignment horizontal="center" vertical="center"/>
    </xf>
    <xf numFmtId="41" fontId="0" fillId="0" borderId="0" xfId="1" applyFont="1">
      <alignment vertical="center"/>
    </xf>
    <xf numFmtId="41" fontId="35" fillId="0" borderId="1" xfId="1" applyFont="1" applyFill="1" applyBorder="1" applyAlignment="1">
      <alignment horizontal="right" vertical="center"/>
    </xf>
    <xf numFmtId="41" fontId="35" fillId="0" borderId="1" xfId="1" applyFont="1" applyFill="1" applyBorder="1" applyAlignment="1">
      <alignment horizontal="left" vertical="center"/>
    </xf>
    <xf numFmtId="41" fontId="35" fillId="0" borderId="6" xfId="1" applyFont="1" applyFill="1" applyBorder="1" applyAlignment="1">
      <alignment horizontal="left" vertical="center"/>
    </xf>
    <xf numFmtId="41" fontId="35" fillId="0" borderId="1" xfId="1" applyFont="1" applyFill="1" applyBorder="1" applyAlignment="1">
      <alignment horizontal="center" vertical="center"/>
    </xf>
    <xf numFmtId="41" fontId="35" fillId="0" borderId="6" xfId="1" applyFont="1" applyFill="1" applyBorder="1" applyAlignment="1">
      <alignment horizontal="center" vertical="center"/>
    </xf>
    <xf numFmtId="41" fontId="35" fillId="0" borderId="1" xfId="1" applyFont="1" applyFill="1" applyBorder="1" applyAlignment="1">
      <alignment vertical="center"/>
    </xf>
    <xf numFmtId="41" fontId="35" fillId="0" borderId="6" xfId="1" applyFont="1" applyFill="1" applyBorder="1" applyAlignment="1">
      <alignment vertical="center"/>
    </xf>
    <xf numFmtId="41" fontId="35" fillId="0" borderId="3" xfId="1" applyFont="1" applyFill="1" applyBorder="1" applyAlignment="1">
      <alignment horizontal="right" vertical="center"/>
    </xf>
    <xf numFmtId="0" fontId="38" fillId="0" borderId="1" xfId="0" applyFont="1" applyBorder="1" applyAlignment="1">
      <alignment horizontal="center" vertical="center"/>
    </xf>
    <xf numFmtId="41" fontId="42" fillId="0" borderId="52" xfId="1" applyFont="1" applyBorder="1" applyAlignment="1">
      <alignment horizontal="center" vertical="center"/>
    </xf>
    <xf numFmtId="41" fontId="43" fillId="0" borderId="52" xfId="1" applyFont="1" applyBorder="1" applyAlignment="1">
      <alignment horizontal="center" vertical="center"/>
    </xf>
    <xf numFmtId="41" fontId="42" fillId="0" borderId="53" xfId="1" applyFont="1" applyBorder="1" applyAlignment="1">
      <alignment horizontal="center" vertical="center"/>
    </xf>
    <xf numFmtId="41" fontId="42" fillId="0" borderId="49" xfId="1" applyFont="1" applyFill="1" applyBorder="1" applyAlignment="1">
      <alignment horizontal="center" vertical="center"/>
    </xf>
    <xf numFmtId="41" fontId="42" fillId="0" borderId="52" xfId="1" applyFont="1" applyFill="1" applyBorder="1" applyAlignment="1">
      <alignment horizontal="center" vertical="center"/>
    </xf>
    <xf numFmtId="41" fontId="42" fillId="0" borderId="53" xfId="1" applyFont="1" applyFill="1" applyBorder="1" applyAlignment="1">
      <alignment horizontal="center" vertical="center"/>
    </xf>
    <xf numFmtId="41" fontId="42" fillId="0" borderId="58" xfId="1" applyFont="1" applyFill="1" applyBorder="1" applyAlignment="1">
      <alignment horizontal="center" vertical="center"/>
    </xf>
    <xf numFmtId="41" fontId="42" fillId="0" borderId="51" xfId="1" applyFont="1" applyFill="1" applyBorder="1" applyAlignment="1">
      <alignment horizontal="center" vertical="center"/>
    </xf>
    <xf numFmtId="41" fontId="42" fillId="0" borderId="59" xfId="1" applyFont="1" applyFill="1" applyBorder="1" applyAlignment="1">
      <alignment horizontal="center" vertical="center"/>
    </xf>
    <xf numFmtId="0" fontId="37" fillId="33" borderId="2" xfId="0" applyFont="1" applyFill="1" applyBorder="1" applyAlignment="1">
      <alignment horizontal="center" vertical="center"/>
    </xf>
    <xf numFmtId="0" fontId="37" fillId="33" borderId="1" xfId="0" applyFont="1" applyFill="1" applyBorder="1" applyAlignment="1">
      <alignment horizontal="center" vertical="center"/>
    </xf>
    <xf numFmtId="0" fontId="42" fillId="0" borderId="52" xfId="0" applyFont="1" applyBorder="1" applyAlignment="1">
      <alignment horizontal="center" vertical="center" wrapText="1"/>
    </xf>
    <xf numFmtId="0" fontId="42" fillId="0" borderId="51" xfId="1" applyNumberFormat="1" applyFont="1" applyFill="1" applyBorder="1" applyAlignment="1">
      <alignment horizontal="center" vertical="center" wrapText="1"/>
    </xf>
    <xf numFmtId="0" fontId="42" fillId="0" borderId="52" xfId="1" applyNumberFormat="1" applyFont="1" applyFill="1" applyBorder="1" applyAlignment="1">
      <alignment horizontal="center" vertical="center" wrapText="1"/>
    </xf>
    <xf numFmtId="41" fontId="44" fillId="33" borderId="52" xfId="1" applyFont="1" applyFill="1" applyBorder="1" applyAlignment="1">
      <alignment horizontal="center" vertical="center"/>
    </xf>
    <xf numFmtId="41" fontId="44" fillId="33" borderId="53" xfId="1" applyFont="1" applyFill="1" applyBorder="1" applyAlignment="1">
      <alignment horizontal="center" vertical="center"/>
    </xf>
    <xf numFmtId="41" fontId="17" fillId="33" borderId="1" xfId="1" applyFont="1" applyFill="1" applyBorder="1" applyAlignment="1">
      <alignment horizontal="center" vertical="center"/>
    </xf>
    <xf numFmtId="0" fontId="37" fillId="33" borderId="15" xfId="0" applyFont="1" applyFill="1" applyBorder="1" applyAlignment="1">
      <alignment horizontal="center" vertical="center" wrapText="1"/>
    </xf>
    <xf numFmtId="41" fontId="17" fillId="33" borderId="16" xfId="1" applyFont="1" applyFill="1" applyBorder="1" applyAlignment="1">
      <alignment vertical="center"/>
    </xf>
    <xf numFmtId="0" fontId="37" fillId="33" borderId="8" xfId="0" applyFont="1" applyFill="1" applyBorder="1" applyAlignment="1">
      <alignment horizontal="center" vertical="center" shrinkToFit="1"/>
    </xf>
    <xf numFmtId="41" fontId="17" fillId="33" borderId="14" xfId="1" applyFont="1" applyFill="1" applyBorder="1" applyAlignment="1">
      <alignment vertical="center"/>
    </xf>
    <xf numFmtId="0" fontId="17" fillId="33" borderId="72" xfId="0" applyFont="1" applyFill="1" applyBorder="1" applyAlignment="1">
      <alignment horizontal="center" vertical="center"/>
    </xf>
    <xf numFmtId="41" fontId="17" fillId="33" borderId="72" xfId="1" applyFont="1" applyFill="1" applyBorder="1" applyAlignment="1">
      <alignment horizontal="center" vertical="center"/>
    </xf>
    <xf numFmtId="41" fontId="44" fillId="33" borderId="73" xfId="1" applyFont="1" applyFill="1" applyBorder="1" applyAlignment="1">
      <alignment horizontal="center" vertical="center"/>
    </xf>
    <xf numFmtId="0" fontId="17" fillId="33" borderId="44" xfId="0" applyFont="1" applyFill="1" applyBorder="1" applyAlignment="1">
      <alignment horizontal="center" vertical="center" wrapText="1"/>
    </xf>
    <xf numFmtId="0" fontId="17" fillId="33" borderId="15" xfId="0" applyFont="1" applyFill="1" applyBorder="1" applyAlignment="1">
      <alignment horizontal="center" vertical="center" wrapText="1"/>
    </xf>
    <xf numFmtId="0" fontId="17" fillId="33" borderId="8" xfId="0" applyFont="1" applyFill="1" applyBorder="1" applyAlignment="1">
      <alignment horizontal="center" vertical="center" shrinkToFit="1"/>
    </xf>
    <xf numFmtId="0" fontId="17" fillId="33" borderId="2" xfId="0" applyFont="1" applyFill="1" applyBorder="1" applyAlignment="1">
      <alignment horizontal="center" vertical="center"/>
    </xf>
    <xf numFmtId="41" fontId="42" fillId="0" borderId="74" xfId="1" applyFont="1" applyFill="1" applyBorder="1" applyAlignment="1">
      <alignment horizontal="center" vertical="center"/>
    </xf>
    <xf numFmtId="41" fontId="17" fillId="33" borderId="22" xfId="1" applyFont="1" applyFill="1" applyBorder="1" applyAlignment="1">
      <alignment horizontal="center" vertical="center"/>
    </xf>
    <xf numFmtId="41" fontId="17" fillId="33" borderId="6" xfId="1" applyFont="1" applyFill="1" applyBorder="1" applyAlignment="1">
      <alignment vertical="center"/>
    </xf>
    <xf numFmtId="41" fontId="17" fillId="33" borderId="22" xfId="1" applyFont="1" applyFill="1" applyBorder="1" applyAlignment="1">
      <alignment vertical="center"/>
    </xf>
    <xf numFmtId="41" fontId="17" fillId="33" borderId="9" xfId="1" applyFont="1" applyFill="1" applyBorder="1" applyAlignment="1">
      <alignment horizontal="center" vertical="center"/>
    </xf>
    <xf numFmtId="41" fontId="17" fillId="33" borderId="20" xfId="1" applyFont="1" applyFill="1" applyBorder="1" applyAlignment="1">
      <alignment horizontal="center" vertical="center"/>
    </xf>
    <xf numFmtId="0" fontId="42" fillId="0" borderId="66" xfId="1" applyNumberFormat="1" applyFont="1" applyFill="1" applyBorder="1" applyAlignment="1">
      <alignment horizontal="center" vertical="center" wrapText="1"/>
    </xf>
    <xf numFmtId="0" fontId="42" fillId="0" borderId="1" xfId="1" applyNumberFormat="1" applyFont="1" applyFill="1" applyBorder="1" applyAlignment="1">
      <alignment horizontal="center" vertical="center" wrapText="1"/>
    </xf>
    <xf numFmtId="41" fontId="42" fillId="0" borderId="1" xfId="1" applyFont="1" applyFill="1" applyBorder="1" applyAlignment="1">
      <alignment horizontal="center" vertical="center"/>
    </xf>
    <xf numFmtId="0" fontId="17" fillId="33" borderId="1" xfId="0" applyFont="1" applyFill="1" applyBorder="1" applyAlignment="1">
      <alignment horizontal="center" vertical="center"/>
    </xf>
    <xf numFmtId="0" fontId="17" fillId="33" borderId="9" xfId="0" applyFont="1" applyFill="1" applyBorder="1" applyAlignment="1">
      <alignment horizontal="center" vertical="center"/>
    </xf>
    <xf numFmtId="41" fontId="17" fillId="33" borderId="6" xfId="1" applyFont="1" applyFill="1" applyBorder="1" applyAlignment="1">
      <alignment horizontal="center" vertical="center"/>
    </xf>
    <xf numFmtId="41" fontId="17" fillId="33" borderId="15" xfId="1" applyFont="1" applyFill="1" applyBorder="1" applyAlignment="1">
      <alignment horizontal="center" vertical="center"/>
    </xf>
    <xf numFmtId="41" fontId="35" fillId="0" borderId="0" xfId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left" vertical="center"/>
    </xf>
    <xf numFmtId="176" fontId="35" fillId="0" borderId="0" xfId="0" applyNumberFormat="1" applyFont="1" applyFill="1" applyBorder="1" applyAlignment="1">
      <alignment horizontal="center" vertical="center"/>
    </xf>
    <xf numFmtId="176" fontId="35" fillId="0" borderId="0" xfId="0" applyNumberFormat="1" applyFont="1" applyFill="1" applyBorder="1" applyAlignment="1">
      <alignment horizontal="left" vertical="center"/>
    </xf>
    <xf numFmtId="41" fontId="14" fillId="0" borderId="72" xfId="1" applyFont="1" applyFill="1" applyBorder="1" applyAlignment="1">
      <alignment horizontal="center" vertical="center"/>
    </xf>
    <xf numFmtId="41" fontId="14" fillId="0" borderId="84" xfId="1" applyFont="1" applyFill="1" applyBorder="1" applyAlignment="1">
      <alignment horizontal="center" vertical="center"/>
    </xf>
    <xf numFmtId="41" fontId="14" fillId="0" borderId="85" xfId="1" applyFont="1" applyFill="1" applyBorder="1" applyAlignment="1">
      <alignment horizontal="center" vertical="center"/>
    </xf>
    <xf numFmtId="41" fontId="14" fillId="0" borderId="86" xfId="1" applyFont="1" applyFill="1" applyBorder="1" applyAlignment="1">
      <alignment horizontal="center" vertical="center"/>
    </xf>
    <xf numFmtId="41" fontId="35" fillId="0" borderId="6" xfId="1" applyFont="1" applyFill="1" applyBorder="1" applyAlignment="1">
      <alignment horizontal="right" vertical="center"/>
    </xf>
    <xf numFmtId="41" fontId="35" fillId="0" borderId="7" xfId="1" applyFont="1" applyFill="1" applyBorder="1" applyAlignment="1">
      <alignment horizontal="right" vertical="center"/>
    </xf>
    <xf numFmtId="0" fontId="14" fillId="33" borderId="25" xfId="0" applyFont="1" applyFill="1" applyBorder="1" applyAlignment="1">
      <alignment horizontal="center" vertical="center"/>
    </xf>
    <xf numFmtId="0" fontId="14" fillId="33" borderId="28" xfId="0" applyFont="1" applyFill="1" applyBorder="1" applyAlignment="1">
      <alignment horizontal="center" vertical="center"/>
    </xf>
    <xf numFmtId="0" fontId="14" fillId="33" borderId="29" xfId="0" applyFont="1" applyFill="1" applyBorder="1" applyAlignment="1">
      <alignment horizontal="center" vertical="center"/>
    </xf>
    <xf numFmtId="176" fontId="45" fillId="33" borderId="20" xfId="0" applyNumberFormat="1" applyFont="1" applyFill="1" applyBorder="1" applyAlignment="1">
      <alignment horizontal="center" vertical="center"/>
    </xf>
    <xf numFmtId="41" fontId="45" fillId="33" borderId="9" xfId="1" applyFont="1" applyFill="1" applyBorder="1" applyAlignment="1">
      <alignment horizontal="center" vertical="center"/>
    </xf>
    <xf numFmtId="41" fontId="45" fillId="33" borderId="12" xfId="1" applyFont="1" applyFill="1" applyBorder="1" applyAlignment="1">
      <alignment horizontal="center" vertical="center"/>
    </xf>
    <xf numFmtId="176" fontId="45" fillId="33" borderId="1" xfId="0" applyNumberFormat="1" applyFont="1" applyFill="1" applyBorder="1" applyAlignment="1">
      <alignment horizontal="center" vertical="center"/>
    </xf>
    <xf numFmtId="41" fontId="45" fillId="33" borderId="1" xfId="1" applyFont="1" applyFill="1" applyBorder="1" applyAlignment="1">
      <alignment horizontal="center" vertical="center"/>
    </xf>
    <xf numFmtId="41" fontId="45" fillId="33" borderId="6" xfId="1" applyFont="1" applyFill="1" applyBorder="1" applyAlignment="1">
      <alignment horizontal="center" vertical="center"/>
    </xf>
    <xf numFmtId="0" fontId="45" fillId="33" borderId="9" xfId="0" applyFont="1" applyFill="1" applyBorder="1" applyAlignment="1">
      <alignment horizontal="center" vertical="center"/>
    </xf>
    <xf numFmtId="0" fontId="45" fillId="33" borderId="1" xfId="0" applyFont="1" applyFill="1" applyBorder="1" applyAlignment="1">
      <alignment horizontal="center" vertical="center"/>
    </xf>
    <xf numFmtId="41" fontId="45" fillId="33" borderId="1" xfId="1" applyFont="1" applyFill="1" applyBorder="1" applyAlignment="1">
      <alignment vertical="center"/>
    </xf>
    <xf numFmtId="41" fontId="45" fillId="33" borderId="6" xfId="1" applyFont="1" applyFill="1" applyBorder="1" applyAlignment="1">
      <alignment vertical="center"/>
    </xf>
    <xf numFmtId="41" fontId="42" fillId="0" borderId="6" xfId="1" applyFont="1" applyFill="1" applyBorder="1" applyAlignment="1">
      <alignment horizontal="center" vertical="center"/>
    </xf>
    <xf numFmtId="41" fontId="17" fillId="33" borderId="12" xfId="1" applyFont="1" applyFill="1" applyBorder="1" applyAlignment="1">
      <alignment horizontal="center" vertical="center"/>
    </xf>
    <xf numFmtId="41" fontId="17" fillId="33" borderId="88" xfId="1" applyFont="1" applyFill="1" applyBorder="1" applyAlignment="1">
      <alignment horizontal="center" vertical="center"/>
    </xf>
    <xf numFmtId="41" fontId="17" fillId="33" borderId="8" xfId="1" applyFont="1" applyFill="1" applyBorder="1" applyAlignment="1">
      <alignment horizontal="center" vertical="center"/>
    </xf>
    <xf numFmtId="41" fontId="17" fillId="33" borderId="89" xfId="1" applyFont="1" applyFill="1" applyBorder="1" applyAlignment="1">
      <alignment horizontal="center" vertical="center"/>
    </xf>
    <xf numFmtId="176" fontId="35" fillId="0" borderId="22" xfId="0" applyNumberFormat="1" applyFont="1" applyBorder="1" applyAlignment="1">
      <alignment horizontal="center" vertical="center"/>
    </xf>
    <xf numFmtId="176" fontId="35" fillId="0" borderId="1" xfId="0" applyNumberFormat="1" applyFont="1" applyBorder="1" applyAlignment="1">
      <alignment horizontal="center" vertical="center"/>
    </xf>
    <xf numFmtId="176" fontId="35" fillId="0" borderId="3" xfId="0" applyNumberFormat="1" applyFont="1" applyBorder="1" applyAlignment="1">
      <alignment horizontal="center" vertical="center"/>
    </xf>
    <xf numFmtId="176" fontId="35" fillId="0" borderId="1" xfId="0" applyNumberFormat="1" applyFont="1" applyBorder="1" applyAlignment="1">
      <alignment horizontal="center" vertical="center" shrinkToFit="1"/>
    </xf>
    <xf numFmtId="0" fontId="35" fillId="0" borderId="1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41" fontId="35" fillId="0" borderId="3" xfId="1" applyFont="1" applyFill="1" applyBorder="1" applyAlignment="1">
      <alignment vertical="center"/>
    </xf>
    <xf numFmtId="41" fontId="35" fillId="0" borderId="7" xfId="1" applyFont="1" applyFill="1" applyBorder="1" applyAlignment="1">
      <alignment vertical="center"/>
    </xf>
    <xf numFmtId="41" fontId="44" fillId="33" borderId="58" xfId="1" applyFont="1" applyFill="1" applyBorder="1" applyAlignment="1">
      <alignment horizontal="center" vertical="center"/>
    </xf>
    <xf numFmtId="41" fontId="44" fillId="33" borderId="92" xfId="1" applyFont="1" applyFill="1" applyBorder="1" applyAlignment="1">
      <alignment horizontal="center" vertical="center"/>
    </xf>
    <xf numFmtId="41" fontId="17" fillId="33" borderId="93" xfId="1" applyFont="1" applyFill="1" applyBorder="1" applyAlignment="1">
      <alignment vertical="center"/>
    </xf>
    <xf numFmtId="41" fontId="17" fillId="33" borderId="17" xfId="1" applyFont="1" applyFill="1" applyBorder="1" applyAlignment="1">
      <alignment vertical="center"/>
    </xf>
    <xf numFmtId="41" fontId="17" fillId="33" borderId="3" xfId="1" applyFont="1" applyFill="1" applyBorder="1" applyAlignment="1">
      <alignment vertical="center"/>
    </xf>
    <xf numFmtId="41" fontId="17" fillId="33" borderId="7" xfId="1" applyFont="1" applyFill="1" applyBorder="1" applyAlignment="1">
      <alignment vertical="center"/>
    </xf>
    <xf numFmtId="0" fontId="14" fillId="33" borderId="16" xfId="0" applyFont="1" applyFill="1" applyBorder="1" applyAlignment="1">
      <alignment horizontal="center" vertical="center"/>
    </xf>
    <xf numFmtId="0" fontId="14" fillId="33" borderId="9" xfId="0" applyFont="1" applyFill="1" applyBorder="1" applyAlignment="1">
      <alignment horizontal="center" vertical="center"/>
    </xf>
    <xf numFmtId="0" fontId="14" fillId="0" borderId="82" xfId="0" applyFont="1" applyBorder="1" applyAlignment="1">
      <alignment horizontal="center" vertical="center"/>
    </xf>
    <xf numFmtId="0" fontId="14" fillId="0" borderId="83" xfId="0" applyFont="1" applyBorder="1" applyAlignment="1">
      <alignment horizontal="center" vertical="center"/>
    </xf>
    <xf numFmtId="0" fontId="14" fillId="0" borderId="84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4" fillId="33" borderId="23" xfId="0" applyFont="1" applyFill="1" applyBorder="1" applyAlignment="1">
      <alignment horizontal="center" vertical="center"/>
    </xf>
    <xf numFmtId="0" fontId="14" fillId="33" borderId="24" xfId="0" applyFont="1" applyFill="1" applyBorder="1" applyAlignment="1">
      <alignment horizontal="center" vertical="center"/>
    </xf>
    <xf numFmtId="0" fontId="14" fillId="33" borderId="25" xfId="0" applyFont="1" applyFill="1" applyBorder="1" applyAlignment="1">
      <alignment horizontal="center" vertical="center"/>
    </xf>
    <xf numFmtId="0" fontId="14" fillId="33" borderId="26" xfId="0" applyFont="1" applyFill="1" applyBorder="1" applyAlignment="1">
      <alignment horizontal="center" vertical="center"/>
    </xf>
    <xf numFmtId="0" fontId="14" fillId="33" borderId="27" xfId="0" applyFont="1" applyFill="1" applyBorder="1" applyAlignment="1">
      <alignment horizontal="center" vertical="center"/>
    </xf>
    <xf numFmtId="0" fontId="14" fillId="33" borderId="17" xfId="0" applyFont="1" applyFill="1" applyBorder="1" applyAlignment="1">
      <alignment horizontal="center" vertical="center"/>
    </xf>
    <xf numFmtId="0" fontId="14" fillId="33" borderId="12" xfId="0" applyFont="1" applyFill="1" applyBorder="1" applyAlignment="1">
      <alignment horizontal="center" vertical="center"/>
    </xf>
    <xf numFmtId="176" fontId="35" fillId="0" borderId="10" xfId="0" applyNumberFormat="1" applyFont="1" applyBorder="1" applyAlignment="1">
      <alignment horizontal="center" vertical="center"/>
    </xf>
    <xf numFmtId="176" fontId="35" fillId="0" borderId="57" xfId="0" applyNumberFormat="1" applyFont="1" applyBorder="1" applyAlignment="1">
      <alignment horizontal="center" vertical="center"/>
    </xf>
    <xf numFmtId="0" fontId="35" fillId="0" borderId="87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5" fillId="0" borderId="57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5" fillId="0" borderId="10" xfId="0" applyFont="1" applyFill="1" applyBorder="1" applyAlignment="1">
      <alignment horizontal="center" vertical="center"/>
    </xf>
    <xf numFmtId="0" fontId="35" fillId="0" borderId="4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0" fontId="17" fillId="33" borderId="46" xfId="0" applyFont="1" applyFill="1" applyBorder="1" applyAlignment="1">
      <alignment horizontal="center" vertical="center" shrinkToFit="1"/>
    </xf>
    <xf numFmtId="0" fontId="17" fillId="33" borderId="0" xfId="0" applyFont="1" applyFill="1" applyBorder="1" applyAlignment="1">
      <alignment horizontal="center" vertical="center" shrinkToFit="1"/>
    </xf>
    <xf numFmtId="0" fontId="17" fillId="33" borderId="44" xfId="0" applyFont="1" applyFill="1" applyBorder="1" applyAlignment="1">
      <alignment horizontal="center" vertical="center" shrinkToFit="1"/>
    </xf>
    <xf numFmtId="0" fontId="17" fillId="33" borderId="47" xfId="0" applyFont="1" applyFill="1" applyBorder="1" applyAlignment="1">
      <alignment horizontal="center" vertical="center" shrinkToFit="1"/>
    </xf>
    <xf numFmtId="0" fontId="17" fillId="33" borderId="11" xfId="0" applyFont="1" applyFill="1" applyBorder="1" applyAlignment="1">
      <alignment horizontal="center" vertical="center" shrinkToFit="1"/>
    </xf>
    <xf numFmtId="0" fontId="17" fillId="33" borderId="48" xfId="0" applyFont="1" applyFill="1" applyBorder="1" applyAlignment="1">
      <alignment horizontal="center" vertical="center" shrinkToFit="1"/>
    </xf>
    <xf numFmtId="0" fontId="17" fillId="33" borderId="16" xfId="0" applyFont="1" applyFill="1" applyBorder="1" applyAlignment="1">
      <alignment horizontal="center" vertical="center"/>
    </xf>
    <xf numFmtId="0" fontId="17" fillId="33" borderId="14" xfId="0" applyFont="1" applyFill="1" applyBorder="1" applyAlignment="1">
      <alignment horizontal="center" vertical="center"/>
    </xf>
    <xf numFmtId="0" fontId="17" fillId="33" borderId="9" xfId="0" applyFont="1" applyFill="1" applyBorder="1" applyAlignment="1">
      <alignment horizontal="center" vertical="center"/>
    </xf>
    <xf numFmtId="0" fontId="42" fillId="0" borderId="55" xfId="0" applyFont="1" applyBorder="1" applyAlignment="1">
      <alignment horizontal="center" vertical="center" wrapText="1"/>
    </xf>
    <xf numFmtId="0" fontId="42" fillId="0" borderId="51" xfId="0" applyFont="1" applyBorder="1" applyAlignment="1">
      <alignment horizontal="center" vertical="center" wrapText="1"/>
    </xf>
    <xf numFmtId="0" fontId="42" fillId="0" borderId="52" xfId="0" applyFont="1" applyBorder="1" applyAlignment="1">
      <alignment horizontal="center" vertical="center" wrapText="1"/>
    </xf>
    <xf numFmtId="0" fontId="42" fillId="0" borderId="62" xfId="0" applyFont="1" applyBorder="1" applyAlignment="1">
      <alignment horizontal="center" vertical="center" wrapText="1"/>
    </xf>
    <xf numFmtId="0" fontId="42" fillId="0" borderId="63" xfId="0" applyFont="1" applyBorder="1" applyAlignment="1">
      <alignment horizontal="center" vertical="center" wrapText="1"/>
    </xf>
    <xf numFmtId="0" fontId="42" fillId="0" borderId="64" xfId="0" applyFont="1" applyBorder="1" applyAlignment="1">
      <alignment horizontal="center" vertical="center" wrapText="1"/>
    </xf>
    <xf numFmtId="0" fontId="42" fillId="0" borderId="70" xfId="0" applyFont="1" applyBorder="1" applyAlignment="1">
      <alignment horizontal="center" vertical="center" wrapText="1"/>
    </xf>
    <xf numFmtId="0" fontId="17" fillId="33" borderId="71" xfId="0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right" vertical="center" shrinkToFit="1"/>
    </xf>
    <xf numFmtId="0" fontId="17" fillId="33" borderId="13" xfId="0" applyFont="1" applyFill="1" applyBorder="1" applyAlignment="1">
      <alignment horizontal="center" vertical="center" shrinkToFit="1"/>
    </xf>
    <xf numFmtId="0" fontId="17" fillId="33" borderId="30" xfId="0" applyFont="1" applyFill="1" applyBorder="1" applyAlignment="1">
      <alignment horizontal="center" vertical="center" shrinkToFit="1"/>
    </xf>
    <xf numFmtId="0" fontId="17" fillId="33" borderId="31" xfId="0" applyFont="1" applyFill="1" applyBorder="1" applyAlignment="1">
      <alignment horizontal="center" vertical="center" shrinkToFit="1"/>
    </xf>
    <xf numFmtId="0" fontId="17" fillId="33" borderId="9" xfId="0" applyFont="1" applyFill="1" applyBorder="1" applyAlignment="1">
      <alignment horizontal="center" vertical="center" shrinkToFit="1"/>
    </xf>
    <xf numFmtId="41" fontId="17" fillId="33" borderId="31" xfId="3" applyFont="1" applyFill="1" applyBorder="1" applyAlignment="1">
      <alignment horizontal="center" vertical="center" wrapText="1" shrinkToFit="1"/>
    </xf>
    <xf numFmtId="41" fontId="17" fillId="33" borderId="9" xfId="3" applyFont="1" applyFill="1" applyBorder="1" applyAlignment="1">
      <alignment horizontal="center" vertical="center" shrinkToFit="1"/>
    </xf>
    <xf numFmtId="41" fontId="17" fillId="33" borderId="41" xfId="3" applyFont="1" applyFill="1" applyBorder="1" applyAlignment="1">
      <alignment horizontal="center" vertical="center" shrinkToFit="1"/>
    </xf>
    <xf numFmtId="41" fontId="17" fillId="33" borderId="20" xfId="3" applyFont="1" applyFill="1" applyBorder="1" applyAlignment="1">
      <alignment horizontal="center" vertical="center" shrinkToFit="1"/>
    </xf>
    <xf numFmtId="41" fontId="17" fillId="33" borderId="42" xfId="3" applyFont="1" applyFill="1" applyBorder="1" applyAlignment="1">
      <alignment horizontal="center" vertical="center" shrinkToFit="1"/>
    </xf>
    <xf numFmtId="41" fontId="17" fillId="33" borderId="12" xfId="3" applyFont="1" applyFill="1" applyBorder="1" applyAlignment="1">
      <alignment horizontal="center" vertical="center" shrinkToFit="1"/>
    </xf>
    <xf numFmtId="0" fontId="42" fillId="0" borderId="60" xfId="0" applyFont="1" applyBorder="1" applyAlignment="1">
      <alignment horizontal="center" vertical="center" wrapText="1"/>
    </xf>
    <xf numFmtId="0" fontId="42" fillId="0" borderId="54" xfId="0" applyFont="1" applyBorder="1" applyAlignment="1">
      <alignment horizontal="center" vertical="center" wrapText="1"/>
    </xf>
    <xf numFmtId="0" fontId="42" fillId="0" borderId="61" xfId="0" applyFont="1" applyBorder="1" applyAlignment="1">
      <alignment horizontal="center" vertical="center" wrapText="1"/>
    </xf>
    <xf numFmtId="0" fontId="42" fillId="0" borderId="69" xfId="0" applyFont="1" applyBorder="1" applyAlignment="1">
      <alignment horizontal="center" vertical="center" wrapText="1"/>
    </xf>
    <xf numFmtId="0" fontId="42" fillId="0" borderId="10" xfId="1" applyNumberFormat="1" applyFont="1" applyFill="1" applyBorder="1" applyAlignment="1">
      <alignment horizontal="center" vertical="center" wrapText="1"/>
    </xf>
    <xf numFmtId="0" fontId="42" fillId="0" borderId="4" xfId="1" applyNumberFormat="1" applyFont="1" applyFill="1" applyBorder="1" applyAlignment="1">
      <alignment horizontal="center" vertical="center" wrapText="1"/>
    </xf>
    <xf numFmtId="0" fontId="42" fillId="0" borderId="5" xfId="1" applyNumberFormat="1" applyFont="1" applyFill="1" applyBorder="1" applyAlignment="1">
      <alignment horizontal="center" vertical="center" wrapText="1"/>
    </xf>
    <xf numFmtId="0" fontId="42" fillId="0" borderId="90" xfId="1" applyNumberFormat="1" applyFont="1" applyFill="1" applyBorder="1" applyAlignment="1">
      <alignment horizontal="center" vertical="center" wrapText="1"/>
    </xf>
    <xf numFmtId="0" fontId="42" fillId="0" borderId="91" xfId="1" applyNumberFormat="1" applyFont="1" applyFill="1" applyBorder="1" applyAlignment="1">
      <alignment horizontal="center" vertical="center" wrapText="1"/>
    </xf>
    <xf numFmtId="0" fontId="42" fillId="0" borderId="43" xfId="1" applyNumberFormat="1" applyFont="1" applyFill="1" applyBorder="1" applyAlignment="1">
      <alignment horizontal="center" vertical="center" wrapText="1"/>
    </xf>
    <xf numFmtId="0" fontId="42" fillId="0" borderId="20" xfId="1" applyNumberFormat="1" applyFont="1" applyFill="1" applyBorder="1" applyAlignment="1">
      <alignment horizontal="center" vertical="center" wrapText="1"/>
    </xf>
    <xf numFmtId="0" fontId="42" fillId="0" borderId="50" xfId="1" applyNumberFormat="1" applyFont="1" applyFill="1" applyBorder="1" applyAlignment="1">
      <alignment horizontal="center" vertical="center" wrapText="1"/>
    </xf>
    <xf numFmtId="0" fontId="42" fillId="0" borderId="51" xfId="1" applyNumberFormat="1" applyFont="1" applyFill="1" applyBorder="1" applyAlignment="1">
      <alignment horizontal="center" vertical="center" wrapText="1"/>
    </xf>
    <xf numFmtId="0" fontId="42" fillId="0" borderId="52" xfId="1" applyNumberFormat="1" applyFont="1" applyFill="1" applyBorder="1" applyAlignment="1">
      <alignment horizontal="center" vertical="center" wrapText="1"/>
    </xf>
    <xf numFmtId="0" fontId="42" fillId="0" borderId="1" xfId="1" applyNumberFormat="1" applyFont="1" applyFill="1" applyBorder="1" applyAlignment="1">
      <alignment horizontal="center" vertical="center" wrapText="1"/>
    </xf>
    <xf numFmtId="0" fontId="43" fillId="0" borderId="16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 wrapText="1"/>
    </xf>
    <xf numFmtId="0" fontId="43" fillId="0" borderId="9" xfId="0" applyFont="1" applyBorder="1" applyAlignment="1">
      <alignment horizontal="center" vertical="center" wrapText="1"/>
    </xf>
    <xf numFmtId="0" fontId="37" fillId="0" borderId="0" xfId="0" applyFont="1" applyBorder="1" applyAlignment="1">
      <alignment vertical="center" shrinkToFit="1"/>
    </xf>
    <xf numFmtId="0" fontId="37" fillId="33" borderId="13" xfId="0" applyFont="1" applyFill="1" applyBorder="1" applyAlignment="1">
      <alignment horizontal="center" vertical="center" shrinkToFit="1"/>
    </xf>
    <xf numFmtId="0" fontId="37" fillId="33" borderId="30" xfId="0" applyFont="1" applyFill="1" applyBorder="1" applyAlignment="1">
      <alignment horizontal="center" vertical="center" shrinkToFit="1"/>
    </xf>
    <xf numFmtId="0" fontId="37" fillId="33" borderId="31" xfId="0" applyFont="1" applyFill="1" applyBorder="1" applyAlignment="1">
      <alignment horizontal="center" vertical="center" shrinkToFit="1"/>
    </xf>
    <xf numFmtId="0" fontId="37" fillId="33" borderId="9" xfId="0" applyFont="1" applyFill="1" applyBorder="1" applyAlignment="1">
      <alignment horizontal="center" vertical="center" shrinkToFit="1"/>
    </xf>
    <xf numFmtId="41" fontId="37" fillId="33" borderId="31" xfId="3" applyFont="1" applyFill="1" applyBorder="1" applyAlignment="1">
      <alignment horizontal="center" vertical="center" wrapText="1" shrinkToFit="1"/>
    </xf>
    <xf numFmtId="41" fontId="37" fillId="33" borderId="9" xfId="3" applyFont="1" applyFill="1" applyBorder="1" applyAlignment="1">
      <alignment horizontal="center" vertical="center" shrinkToFit="1"/>
    </xf>
    <xf numFmtId="41" fontId="37" fillId="33" borderId="41" xfId="3" applyFont="1" applyFill="1" applyBorder="1" applyAlignment="1">
      <alignment horizontal="center" vertical="center" shrinkToFit="1"/>
    </xf>
    <xf numFmtId="41" fontId="37" fillId="33" borderId="20" xfId="3" applyFont="1" applyFill="1" applyBorder="1" applyAlignment="1">
      <alignment horizontal="center" vertical="center" shrinkToFit="1"/>
    </xf>
    <xf numFmtId="41" fontId="37" fillId="33" borderId="42" xfId="3" applyFont="1" applyFill="1" applyBorder="1" applyAlignment="1">
      <alignment horizontal="center" vertical="center" shrinkToFit="1"/>
    </xf>
    <xf numFmtId="41" fontId="37" fillId="33" borderId="12" xfId="3" applyFont="1" applyFill="1" applyBorder="1" applyAlignment="1">
      <alignment horizontal="center" vertical="center" shrinkToFit="1"/>
    </xf>
    <xf numFmtId="0" fontId="37" fillId="33" borderId="45" xfId="0" applyFont="1" applyFill="1" applyBorder="1" applyAlignment="1">
      <alignment horizontal="center" vertical="center" shrinkToFit="1"/>
    </xf>
    <xf numFmtId="0" fontId="37" fillId="33" borderId="18" xfId="0" applyFont="1" applyFill="1" applyBorder="1" applyAlignment="1">
      <alignment horizontal="center" vertical="center" shrinkToFit="1"/>
    </xf>
    <xf numFmtId="0" fontId="37" fillId="33" borderId="15" xfId="0" applyFont="1" applyFill="1" applyBorder="1" applyAlignment="1">
      <alignment horizontal="center" vertical="center" shrinkToFit="1"/>
    </xf>
    <xf numFmtId="0" fontId="37" fillId="33" borderId="46" xfId="0" applyFont="1" applyFill="1" applyBorder="1" applyAlignment="1">
      <alignment horizontal="center" vertical="center" shrinkToFit="1"/>
    </xf>
    <xf numFmtId="0" fontId="37" fillId="33" borderId="0" xfId="0" applyFont="1" applyFill="1" applyBorder="1" applyAlignment="1">
      <alignment horizontal="center" vertical="center" shrinkToFit="1"/>
    </xf>
    <xf numFmtId="0" fontId="37" fillId="33" borderId="44" xfId="0" applyFont="1" applyFill="1" applyBorder="1" applyAlignment="1">
      <alignment horizontal="center" vertical="center" shrinkToFit="1"/>
    </xf>
    <xf numFmtId="0" fontId="37" fillId="33" borderId="47" xfId="0" applyFont="1" applyFill="1" applyBorder="1" applyAlignment="1">
      <alignment horizontal="center" vertical="center" shrinkToFit="1"/>
    </xf>
    <xf numFmtId="0" fontId="37" fillId="33" borderId="11" xfId="0" applyFont="1" applyFill="1" applyBorder="1" applyAlignment="1">
      <alignment horizontal="center" vertical="center" shrinkToFit="1"/>
    </xf>
    <xf numFmtId="0" fontId="37" fillId="33" borderId="48" xfId="0" applyFont="1" applyFill="1" applyBorder="1" applyAlignment="1">
      <alignment horizontal="center" vertical="center" shrinkToFit="1"/>
    </xf>
    <xf numFmtId="0" fontId="42" fillId="0" borderId="55" xfId="1" applyNumberFormat="1" applyFont="1" applyFill="1" applyBorder="1" applyAlignment="1">
      <alignment horizontal="center" vertical="center" wrapText="1"/>
    </xf>
    <xf numFmtId="0" fontId="42" fillId="0" borderId="56" xfId="1" applyNumberFormat="1" applyFont="1" applyFill="1" applyBorder="1" applyAlignment="1">
      <alignment horizontal="center" vertical="center" wrapText="1"/>
    </xf>
    <xf numFmtId="0" fontId="17" fillId="33" borderId="1" xfId="0" applyFont="1" applyFill="1" applyBorder="1" applyAlignment="1">
      <alignment horizontal="center" vertical="center"/>
    </xf>
    <xf numFmtId="0" fontId="42" fillId="0" borderId="15" xfId="1" applyNumberFormat="1" applyFont="1" applyFill="1" applyBorder="1" applyAlignment="1">
      <alignment horizontal="center" vertical="center" wrapText="1"/>
    </xf>
    <xf numFmtId="0" fontId="42" fillId="0" borderId="44" xfId="1" applyNumberFormat="1" applyFont="1" applyFill="1" applyBorder="1" applyAlignment="1">
      <alignment horizontal="center" vertical="center" wrapText="1"/>
    </xf>
    <xf numFmtId="0" fontId="42" fillId="0" borderId="21" xfId="1" applyNumberFormat="1" applyFont="1" applyFill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42" fillId="0" borderId="76" xfId="1" applyNumberFormat="1" applyFont="1" applyFill="1" applyBorder="1" applyAlignment="1">
      <alignment horizontal="center" vertical="center" wrapText="1"/>
    </xf>
    <xf numFmtId="0" fontId="42" fillId="0" borderId="77" xfId="1" applyNumberFormat="1" applyFont="1" applyFill="1" applyBorder="1" applyAlignment="1">
      <alignment horizontal="center" vertical="center" wrapText="1"/>
    </xf>
    <xf numFmtId="0" fontId="42" fillId="0" borderId="66" xfId="1" applyNumberFormat="1" applyFont="1" applyFill="1" applyBorder="1" applyAlignment="1">
      <alignment horizontal="center" vertical="center" wrapText="1"/>
    </xf>
    <xf numFmtId="0" fontId="17" fillId="33" borderId="44" xfId="0" applyFont="1" applyFill="1" applyBorder="1" applyAlignment="1">
      <alignment horizontal="center" vertical="center"/>
    </xf>
    <xf numFmtId="0" fontId="17" fillId="33" borderId="21" xfId="0" applyFont="1" applyFill="1" applyBorder="1" applyAlignment="1">
      <alignment horizontal="center" vertical="center"/>
    </xf>
    <xf numFmtId="0" fontId="42" fillId="0" borderId="81" xfId="1" applyNumberFormat="1" applyFont="1" applyFill="1" applyBorder="1" applyAlignment="1">
      <alignment horizontal="center" vertical="center" wrapText="1"/>
    </xf>
    <xf numFmtId="0" fontId="42" fillId="0" borderId="0" xfId="1" applyNumberFormat="1" applyFont="1" applyFill="1" applyBorder="1" applyAlignment="1">
      <alignment horizontal="center" vertical="center" wrapText="1"/>
    </xf>
    <xf numFmtId="0" fontId="42" fillId="0" borderId="65" xfId="1" applyNumberFormat="1" applyFont="1" applyFill="1" applyBorder="1" applyAlignment="1">
      <alignment horizontal="center" vertical="center" wrapText="1"/>
    </xf>
    <xf numFmtId="0" fontId="17" fillId="33" borderId="81" xfId="0" applyFont="1" applyFill="1" applyBorder="1" applyAlignment="1">
      <alignment horizontal="center" vertical="center"/>
    </xf>
    <xf numFmtId="0" fontId="42" fillId="0" borderId="67" xfId="1" applyNumberFormat="1" applyFont="1" applyFill="1" applyBorder="1" applyAlignment="1">
      <alignment horizontal="center" vertical="center" wrapText="1"/>
    </xf>
    <xf numFmtId="0" fontId="42" fillId="0" borderId="68" xfId="1" applyNumberFormat="1" applyFont="1" applyFill="1" applyBorder="1" applyAlignment="1">
      <alignment horizontal="center" vertical="center" wrapText="1"/>
    </xf>
    <xf numFmtId="0" fontId="42" fillId="0" borderId="62" xfId="1" applyNumberFormat="1" applyFont="1" applyFill="1" applyBorder="1" applyAlignment="1">
      <alignment horizontal="center" vertical="center" wrapText="1"/>
    </xf>
    <xf numFmtId="0" fontId="42" fillId="0" borderId="63" xfId="1" applyNumberFormat="1" applyFont="1" applyFill="1" applyBorder="1" applyAlignment="1">
      <alignment horizontal="center" vertical="center" wrapText="1"/>
    </xf>
    <xf numFmtId="0" fontId="42" fillId="0" borderId="64" xfId="1" applyNumberFormat="1" applyFont="1" applyFill="1" applyBorder="1" applyAlignment="1">
      <alignment horizontal="center" vertical="center" wrapText="1"/>
    </xf>
    <xf numFmtId="0" fontId="42" fillId="0" borderId="78" xfId="1" applyNumberFormat="1" applyFont="1" applyFill="1" applyBorder="1" applyAlignment="1">
      <alignment horizontal="center" vertical="center" wrapText="1"/>
    </xf>
    <xf numFmtId="0" fontId="42" fillId="0" borderId="79" xfId="1" applyNumberFormat="1" applyFont="1" applyFill="1" applyBorder="1" applyAlignment="1">
      <alignment horizontal="center" vertical="center" wrapText="1"/>
    </xf>
    <xf numFmtId="0" fontId="42" fillId="0" borderId="45" xfId="1" applyNumberFormat="1" applyFont="1" applyFill="1" applyBorder="1" applyAlignment="1">
      <alignment horizontal="center" vertical="center" wrapText="1"/>
    </xf>
    <xf numFmtId="0" fontId="42" fillId="0" borderId="46" xfId="1" applyNumberFormat="1" applyFont="1" applyFill="1" applyBorder="1" applyAlignment="1">
      <alignment horizontal="center" vertical="center" wrapText="1"/>
    </xf>
    <xf numFmtId="0" fontId="42" fillId="0" borderId="80" xfId="1" applyNumberFormat="1" applyFont="1" applyFill="1" applyBorder="1" applyAlignment="1">
      <alignment horizontal="center" vertical="center" wrapText="1"/>
    </xf>
    <xf numFmtId="0" fontId="42" fillId="0" borderId="75" xfId="1" applyNumberFormat="1" applyFont="1" applyFill="1" applyBorder="1" applyAlignment="1">
      <alignment horizontal="center" vertical="center" wrapText="1"/>
    </xf>
    <xf numFmtId="0" fontId="17" fillId="33" borderId="19" xfId="0" applyFont="1" applyFill="1" applyBorder="1" applyAlignment="1">
      <alignment horizontal="center" vertical="center"/>
    </xf>
    <xf numFmtId="0" fontId="17" fillId="33" borderId="15" xfId="0" applyFont="1" applyFill="1" applyBorder="1" applyAlignment="1">
      <alignment horizontal="center" vertical="center"/>
    </xf>
    <xf numFmtId="0" fontId="17" fillId="33" borderId="43" xfId="0" applyFont="1" applyFill="1" applyBorder="1" applyAlignment="1">
      <alignment horizontal="center" vertical="center"/>
    </xf>
    <xf numFmtId="0" fontId="17" fillId="33" borderId="20" xfId="0" applyFont="1" applyFill="1" applyBorder="1" applyAlignment="1">
      <alignment horizontal="center" vertical="center"/>
    </xf>
  </cellXfs>
  <cellStyles count="78">
    <cellStyle name="20% - 강조색1 2" xfId="13"/>
    <cellStyle name="20% - 강조색2 2" xfId="14"/>
    <cellStyle name="20% - 강조색3 2" xfId="15"/>
    <cellStyle name="20% - 강조색4 2" xfId="16"/>
    <cellStyle name="20% - 강조색5 2" xfId="17"/>
    <cellStyle name="20% - 강조색6 2" xfId="18"/>
    <cellStyle name="40% - 강조색1 2" xfId="19"/>
    <cellStyle name="40% - 강조색2 2" xfId="20"/>
    <cellStyle name="40% - 강조색3 2" xfId="21"/>
    <cellStyle name="40% - 강조색4 2" xfId="22"/>
    <cellStyle name="40% - 강조색5 2" xfId="23"/>
    <cellStyle name="40% - 강조색6 2" xfId="24"/>
    <cellStyle name="60% - 강조색1 2" xfId="25"/>
    <cellStyle name="60% - 강조색2 2" xfId="26"/>
    <cellStyle name="60% - 강조색3 2" xfId="27"/>
    <cellStyle name="60% - 강조색4 2" xfId="28"/>
    <cellStyle name="60% - 강조색5 2" xfId="29"/>
    <cellStyle name="60% - 강조색6 2" xfId="30"/>
    <cellStyle name="S2 2" xfId="10"/>
    <cellStyle name="S4 2" xfId="11"/>
    <cellStyle name="강조색1 2" xfId="31"/>
    <cellStyle name="강조색2 2" xfId="32"/>
    <cellStyle name="강조색3 2" xfId="33"/>
    <cellStyle name="강조색4 2" xfId="34"/>
    <cellStyle name="강조색5 2" xfId="35"/>
    <cellStyle name="강조색6 2" xfId="36"/>
    <cellStyle name="경고문 2" xfId="37"/>
    <cellStyle name="계산 2" xfId="38"/>
    <cellStyle name="나쁨 2" xfId="39"/>
    <cellStyle name="메모 2" xfId="40"/>
    <cellStyle name="백분율 2" xfId="4"/>
    <cellStyle name="보통 2" xfId="41"/>
    <cellStyle name="설명 텍스트 2" xfId="42"/>
    <cellStyle name="셀 확인 2" xfId="43"/>
    <cellStyle name="쉼표 [0]" xfId="1" builtinId="6"/>
    <cellStyle name="쉼표 [0] 2" xfId="3"/>
    <cellStyle name="쉼표 [0] 2 2" xfId="44"/>
    <cellStyle name="쉼표 [0] 2 3" xfId="45"/>
    <cellStyle name="쉼표 [0] 2 4" xfId="46"/>
    <cellStyle name="쉼표 [0] 3" xfId="8"/>
    <cellStyle name="쉼표 [0] 3 2" xfId="47"/>
    <cellStyle name="쉼표 [0] 4" xfId="7"/>
    <cellStyle name="쉼표 [0] 5" xfId="48"/>
    <cellStyle name="쉼표 [0] 6 2 3 3" xfId="76"/>
    <cellStyle name="쉼표 [0] 6 2 3 3 2" xfId="63"/>
    <cellStyle name="쉼표 [0] 6 2 3 3 2 2" xfId="74"/>
    <cellStyle name="쉼표 [0] 6 3 3" xfId="72"/>
    <cellStyle name="쉼표 [0] 6 3 3 4" xfId="68"/>
    <cellStyle name="쉼표 [0] 6 3 4" xfId="70"/>
    <cellStyle name="쉼표 [0] 6 5" xfId="65"/>
    <cellStyle name="연결된 셀 2" xfId="49"/>
    <cellStyle name="요약 2" xfId="50"/>
    <cellStyle name="입력 2" xfId="51"/>
    <cellStyle name="제목 1 2" xfId="52"/>
    <cellStyle name="제목 2 2" xfId="53"/>
    <cellStyle name="제목 3 2" xfId="54"/>
    <cellStyle name="제목 4 2" xfId="55"/>
    <cellStyle name="제목 5" xfId="56"/>
    <cellStyle name="좋음 2" xfId="57"/>
    <cellStyle name="출력 2" xfId="58"/>
    <cellStyle name="표준" xfId="0" builtinId="0"/>
    <cellStyle name="표준 2" xfId="2"/>
    <cellStyle name="표준 2 2" xfId="5"/>
    <cellStyle name="표준 2 3" xfId="12"/>
    <cellStyle name="표준 2 4" xfId="61"/>
    <cellStyle name="표준 3" xfId="9"/>
    <cellStyle name="표준 4" xfId="6"/>
    <cellStyle name="표준 5" xfId="59"/>
    <cellStyle name="표준 6" xfId="60"/>
    <cellStyle name="표준 7 2 3 3" xfId="75"/>
    <cellStyle name="표준 7 2 3 3 2" xfId="62"/>
    <cellStyle name="표준 7 2 3 3 2 2" xfId="73"/>
    <cellStyle name="표준 7 2 3 3 2 3" xfId="77"/>
    <cellStyle name="표준 7 3 3" xfId="66"/>
    <cellStyle name="표준 7 3 3 4" xfId="67"/>
    <cellStyle name="표준 7 3 4" xfId="69"/>
    <cellStyle name="표준 7 5" xfId="64"/>
    <cellStyle name="표준 7 6" xfId="71"/>
  </cellStyles>
  <dxfs count="0"/>
  <tableStyles count="0" defaultTableStyle="TableStyleMedium9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view="pageBreakPreview" topLeftCell="C1" zoomScale="85" zoomScaleNormal="100" zoomScaleSheetLayoutView="85" workbookViewId="0">
      <selection activeCell="I30" sqref="I30"/>
    </sheetView>
  </sheetViews>
  <sheetFormatPr defaultColWidth="9" defaultRowHeight="16.5"/>
  <cols>
    <col min="1" max="1" width="11.625" style="1" customWidth="1"/>
    <col min="2" max="2" width="17.25" style="1" bestFit="1" customWidth="1"/>
    <col min="3" max="4" width="15.5" style="1" bestFit="1" customWidth="1"/>
    <col min="5" max="5" width="15.5" style="1" customWidth="1"/>
    <col min="6" max="6" width="11.125" style="1" customWidth="1"/>
    <col min="7" max="7" width="18.75" style="1" customWidth="1"/>
    <col min="8" max="8" width="15.5" style="1" bestFit="1" customWidth="1"/>
    <col min="9" max="9" width="15.5" style="1" customWidth="1"/>
    <col min="10" max="10" width="15.5" style="1" bestFit="1" customWidth="1"/>
    <col min="11" max="16384" width="9" style="1"/>
  </cols>
  <sheetData>
    <row r="1" spans="1:12" s="7" customFormat="1" ht="25.5" customHeight="1">
      <c r="A1" s="116" t="s">
        <v>131</v>
      </c>
      <c r="B1" s="116"/>
      <c r="C1" s="116"/>
      <c r="D1" s="116"/>
      <c r="E1" s="116"/>
      <c r="F1" s="116"/>
      <c r="G1" s="116"/>
      <c r="H1" s="116"/>
      <c r="I1" s="116"/>
      <c r="J1" s="116"/>
      <c r="K1" s="6"/>
      <c r="L1" s="6"/>
    </row>
    <row r="2" spans="1:12" s="7" customFormat="1" ht="13.5" customHeight="1" thickBot="1">
      <c r="A2" s="8"/>
      <c r="B2" s="9"/>
      <c r="C2" s="9"/>
      <c r="D2" s="9"/>
      <c r="E2" s="9"/>
      <c r="F2" s="9"/>
      <c r="G2" s="9"/>
      <c r="H2" s="9"/>
      <c r="I2" s="9"/>
      <c r="J2" s="10" t="s">
        <v>2</v>
      </c>
      <c r="K2" s="9"/>
      <c r="L2" s="9"/>
    </row>
    <row r="3" spans="1:12" ht="20.100000000000001" customHeight="1">
      <c r="A3" s="117" t="s">
        <v>3</v>
      </c>
      <c r="B3" s="118"/>
      <c r="C3" s="118"/>
      <c r="D3" s="118"/>
      <c r="E3" s="79"/>
      <c r="F3" s="117" t="s">
        <v>4</v>
      </c>
      <c r="G3" s="118"/>
      <c r="H3" s="118"/>
      <c r="I3" s="118"/>
      <c r="J3" s="119"/>
      <c r="K3" s="2"/>
      <c r="L3" s="3"/>
    </row>
    <row r="4" spans="1:12" ht="20.100000000000001" customHeight="1">
      <c r="A4" s="120" t="s">
        <v>5</v>
      </c>
      <c r="B4" s="121"/>
      <c r="C4" s="111" t="s">
        <v>31</v>
      </c>
      <c r="D4" s="111" t="s">
        <v>32</v>
      </c>
      <c r="E4" s="122" t="s">
        <v>33</v>
      </c>
      <c r="F4" s="120" t="s">
        <v>5</v>
      </c>
      <c r="G4" s="121"/>
      <c r="H4" s="111" t="s">
        <v>31</v>
      </c>
      <c r="I4" s="111" t="s">
        <v>32</v>
      </c>
      <c r="J4" s="122" t="s">
        <v>33</v>
      </c>
      <c r="K4" s="2"/>
      <c r="L4" s="3"/>
    </row>
    <row r="5" spans="1:12" ht="20.100000000000001" customHeight="1">
      <c r="A5" s="80" t="s">
        <v>6</v>
      </c>
      <c r="B5" s="81" t="s">
        <v>7</v>
      </c>
      <c r="C5" s="112"/>
      <c r="D5" s="112"/>
      <c r="E5" s="123"/>
      <c r="F5" s="80" t="s">
        <v>6</v>
      </c>
      <c r="G5" s="81" t="s">
        <v>7</v>
      </c>
      <c r="H5" s="112"/>
      <c r="I5" s="112"/>
      <c r="J5" s="123"/>
      <c r="K5" s="2"/>
      <c r="L5" s="3"/>
    </row>
    <row r="6" spans="1:12" ht="20.100000000000001" customHeight="1" thickBot="1">
      <c r="A6" s="113" t="s">
        <v>8</v>
      </c>
      <c r="B6" s="114"/>
      <c r="C6" s="73">
        <f>SUM(C7,C9,C11,C13,C15,C17)</f>
        <v>1811309227</v>
      </c>
      <c r="D6" s="73">
        <f>SUM(D7,D9,D11,D13,D15,D17)</f>
        <v>1811309227</v>
      </c>
      <c r="E6" s="76">
        <f>SUM(E7,E9,E11,E13,E15,E17)</f>
        <v>0</v>
      </c>
      <c r="F6" s="113" t="s">
        <v>8</v>
      </c>
      <c r="G6" s="115"/>
      <c r="H6" s="74">
        <f>SUM(H7,H11,H13,H24)</f>
        <v>1808237396</v>
      </c>
      <c r="I6" s="74">
        <f>SUM(I7,I11,I13,I24)</f>
        <v>1808237396</v>
      </c>
      <c r="J6" s="75">
        <f>SUM(J7,J11,J13,J24)</f>
        <v>0</v>
      </c>
      <c r="K6" s="2"/>
      <c r="L6" s="4"/>
    </row>
    <row r="7" spans="1:12" ht="20.100000000000001" customHeight="1" thickTop="1">
      <c r="A7" s="126" t="s">
        <v>30</v>
      </c>
      <c r="B7" s="82" t="s">
        <v>9</v>
      </c>
      <c r="C7" s="83">
        <f>SUM(C8)</f>
        <v>1790283000</v>
      </c>
      <c r="D7" s="83">
        <f t="shared" ref="D7" si="0">SUM(D8)</f>
        <v>1790283000</v>
      </c>
      <c r="E7" s="84">
        <f>SUM(E8)</f>
        <v>0</v>
      </c>
      <c r="F7" s="126" t="s">
        <v>72</v>
      </c>
      <c r="G7" s="88" t="s">
        <v>10</v>
      </c>
      <c r="H7" s="83">
        <f>SUM(H8:H10)</f>
        <v>1190465140</v>
      </c>
      <c r="I7" s="83">
        <f t="shared" ref="I7:J7" si="1">SUM(I8:I10)</f>
        <v>1190465140</v>
      </c>
      <c r="J7" s="84">
        <f t="shared" si="1"/>
        <v>0</v>
      </c>
      <c r="K7" s="2"/>
      <c r="L7" s="4"/>
    </row>
    <row r="8" spans="1:12" ht="20.100000000000001" customHeight="1">
      <c r="A8" s="127"/>
      <c r="B8" s="97" t="s">
        <v>67</v>
      </c>
      <c r="C8" s="19">
        <v>1790283000</v>
      </c>
      <c r="D8" s="19">
        <v>1790283000</v>
      </c>
      <c r="E8" s="77">
        <f>D8-C8</f>
        <v>0</v>
      </c>
      <c r="F8" s="130"/>
      <c r="G8" s="101" t="s">
        <v>75</v>
      </c>
      <c r="H8" s="20">
        <v>1048957080</v>
      </c>
      <c r="I8" s="20">
        <v>1048957080</v>
      </c>
      <c r="J8" s="21">
        <f>I8-H8</f>
        <v>0</v>
      </c>
      <c r="K8" s="5"/>
      <c r="L8" s="4"/>
    </row>
    <row r="9" spans="1:12" ht="20.100000000000001" customHeight="1">
      <c r="A9" s="128" t="s">
        <v>63</v>
      </c>
      <c r="B9" s="85" t="s">
        <v>9</v>
      </c>
      <c r="C9" s="86">
        <f>SUM(C10)</f>
        <v>18100000</v>
      </c>
      <c r="D9" s="86">
        <f t="shared" ref="D9:E9" si="2">SUM(D10)</f>
        <v>18100000</v>
      </c>
      <c r="E9" s="87">
        <f t="shared" si="2"/>
        <v>0</v>
      </c>
      <c r="F9" s="130"/>
      <c r="G9" s="101" t="s">
        <v>76</v>
      </c>
      <c r="H9" s="22">
        <v>15375220</v>
      </c>
      <c r="I9" s="22">
        <v>15375220</v>
      </c>
      <c r="J9" s="21">
        <f t="shared" ref="J9:J10" si="3">I9-H9</f>
        <v>0</v>
      </c>
      <c r="K9" s="2"/>
      <c r="L9" s="4"/>
    </row>
    <row r="10" spans="1:12" ht="20.100000000000001" customHeight="1">
      <c r="A10" s="127"/>
      <c r="B10" s="98" t="s">
        <v>14</v>
      </c>
      <c r="C10" s="22">
        <v>18100000</v>
      </c>
      <c r="D10" s="22">
        <v>18100000</v>
      </c>
      <c r="E10" s="23">
        <f>D10-C10</f>
        <v>0</v>
      </c>
      <c r="F10" s="127"/>
      <c r="G10" s="101" t="s">
        <v>77</v>
      </c>
      <c r="H10" s="22">
        <v>126132840</v>
      </c>
      <c r="I10" s="22">
        <v>126132840</v>
      </c>
      <c r="J10" s="21">
        <f t="shared" si="3"/>
        <v>0</v>
      </c>
      <c r="K10" s="2"/>
      <c r="L10" s="4"/>
    </row>
    <row r="11" spans="1:12" ht="20.100000000000001" customHeight="1">
      <c r="A11" s="128" t="s">
        <v>29</v>
      </c>
      <c r="B11" s="85" t="s">
        <v>9</v>
      </c>
      <c r="C11" s="86">
        <f>SUM(C12)</f>
        <v>2560000</v>
      </c>
      <c r="D11" s="86">
        <f t="shared" ref="D11:E11" si="4">SUM(D12)</f>
        <v>2560000</v>
      </c>
      <c r="E11" s="87">
        <f t="shared" si="4"/>
        <v>0</v>
      </c>
      <c r="F11" s="128" t="s">
        <v>73</v>
      </c>
      <c r="G11" s="89" t="s">
        <v>11</v>
      </c>
      <c r="H11" s="86">
        <f>SUM(H12)</f>
        <v>8262000</v>
      </c>
      <c r="I11" s="86">
        <f t="shared" ref="I11" si="5">SUM(I12)</f>
        <v>8262000</v>
      </c>
      <c r="J11" s="87">
        <f>SUM(J12)</f>
        <v>0</v>
      </c>
      <c r="K11" s="2"/>
      <c r="L11" s="4"/>
    </row>
    <row r="12" spans="1:12" ht="20.100000000000001" customHeight="1">
      <c r="A12" s="127"/>
      <c r="B12" s="98" t="s">
        <v>112</v>
      </c>
      <c r="C12" s="22">
        <v>2560000</v>
      </c>
      <c r="D12" s="22">
        <v>2560000</v>
      </c>
      <c r="E12" s="23">
        <f>D12-C12</f>
        <v>0</v>
      </c>
      <c r="F12" s="127"/>
      <c r="G12" s="101" t="s">
        <v>78</v>
      </c>
      <c r="H12" s="22">
        <v>8262000</v>
      </c>
      <c r="I12" s="22">
        <v>8262000</v>
      </c>
      <c r="J12" s="23">
        <f>I12-H12</f>
        <v>0</v>
      </c>
      <c r="K12" s="2"/>
      <c r="L12" s="4"/>
    </row>
    <row r="13" spans="1:12" ht="20.100000000000001" customHeight="1">
      <c r="A13" s="128" t="s">
        <v>65</v>
      </c>
      <c r="B13" s="85" t="s">
        <v>9</v>
      </c>
      <c r="C13" s="86">
        <f>SUM(C14)</f>
        <v>366227</v>
      </c>
      <c r="D13" s="86">
        <f t="shared" ref="D13:E13" si="6">SUM(D14)</f>
        <v>366227</v>
      </c>
      <c r="E13" s="87">
        <f t="shared" si="6"/>
        <v>0</v>
      </c>
      <c r="F13" s="131" t="s">
        <v>74</v>
      </c>
      <c r="G13" s="89" t="s">
        <v>11</v>
      </c>
      <c r="H13" s="86">
        <f>SUM(H14:H23)</f>
        <v>609144029</v>
      </c>
      <c r="I13" s="86">
        <f>SUM(I14:I23)</f>
        <v>609144029</v>
      </c>
      <c r="J13" s="87">
        <f>SUM(J14:J23)</f>
        <v>0</v>
      </c>
      <c r="K13" s="2"/>
      <c r="L13" s="4"/>
    </row>
    <row r="14" spans="1:12" ht="20.100000000000001" customHeight="1" thickBot="1">
      <c r="A14" s="129"/>
      <c r="B14" s="99" t="s">
        <v>62</v>
      </c>
      <c r="C14" s="26">
        <v>366227</v>
      </c>
      <c r="D14" s="26">
        <v>366227</v>
      </c>
      <c r="E14" s="78">
        <f>D14-C14</f>
        <v>0</v>
      </c>
      <c r="F14" s="132"/>
      <c r="G14" s="100" t="s">
        <v>68</v>
      </c>
      <c r="H14" s="24">
        <v>32480000</v>
      </c>
      <c r="I14" s="24">
        <v>32480000</v>
      </c>
      <c r="J14" s="25">
        <f>I14-H14</f>
        <v>0</v>
      </c>
      <c r="K14" s="2"/>
      <c r="L14" s="4"/>
    </row>
    <row r="15" spans="1:12" ht="20.100000000000001" customHeight="1">
      <c r="A15" s="70"/>
      <c r="B15" s="71"/>
      <c r="C15" s="69"/>
      <c r="D15" s="69"/>
      <c r="E15" s="69"/>
      <c r="F15" s="132"/>
      <c r="G15" s="100" t="s">
        <v>69</v>
      </c>
      <c r="H15" s="24">
        <v>224365000</v>
      </c>
      <c r="I15" s="24">
        <v>224365000</v>
      </c>
      <c r="J15" s="25">
        <f t="shared" ref="J15:J23" si="7">I15-H15</f>
        <v>0</v>
      </c>
      <c r="K15" s="2"/>
      <c r="L15" s="4"/>
    </row>
    <row r="16" spans="1:12" ht="20.100000000000001" customHeight="1">
      <c r="A16" s="70"/>
      <c r="B16" s="72"/>
      <c r="C16" s="69"/>
      <c r="D16" s="69"/>
      <c r="E16" s="69"/>
      <c r="F16" s="132"/>
      <c r="G16" s="100" t="s">
        <v>70</v>
      </c>
      <c r="H16" s="24">
        <v>18744000</v>
      </c>
      <c r="I16" s="24">
        <v>18744000</v>
      </c>
      <c r="J16" s="25">
        <f t="shared" si="7"/>
        <v>0</v>
      </c>
      <c r="K16" s="2"/>
      <c r="L16" s="4"/>
    </row>
    <row r="17" spans="1:12" ht="20.100000000000001" customHeight="1">
      <c r="A17" s="70"/>
      <c r="B17" s="71"/>
      <c r="C17" s="69"/>
      <c r="D17" s="69"/>
      <c r="E17" s="69"/>
      <c r="F17" s="132"/>
      <c r="G17" s="100" t="s">
        <v>71</v>
      </c>
      <c r="H17" s="24">
        <v>3000000</v>
      </c>
      <c r="I17" s="24">
        <v>3000000</v>
      </c>
      <c r="J17" s="25">
        <f t="shared" si="7"/>
        <v>0</v>
      </c>
      <c r="K17" s="2"/>
      <c r="L17" s="4"/>
    </row>
    <row r="18" spans="1:12" ht="20.100000000000001" customHeight="1">
      <c r="A18" s="70"/>
      <c r="B18" s="72"/>
      <c r="C18" s="69"/>
      <c r="D18" s="69"/>
      <c r="E18" s="69"/>
      <c r="F18" s="132"/>
      <c r="G18" s="100" t="s">
        <v>79</v>
      </c>
      <c r="H18" s="24">
        <v>38703860</v>
      </c>
      <c r="I18" s="24">
        <v>38703860</v>
      </c>
      <c r="J18" s="25">
        <f t="shared" si="7"/>
        <v>0</v>
      </c>
      <c r="K18" s="2"/>
      <c r="L18" s="4"/>
    </row>
    <row r="19" spans="1:12" ht="20.100000000000001" customHeight="1">
      <c r="A19" s="70"/>
      <c r="B19" s="72"/>
      <c r="C19" s="69"/>
      <c r="D19" s="69"/>
      <c r="E19" s="69"/>
      <c r="F19" s="132"/>
      <c r="G19" s="100" t="s">
        <v>129</v>
      </c>
      <c r="H19" s="24">
        <v>40303000</v>
      </c>
      <c r="I19" s="24">
        <v>40303000</v>
      </c>
      <c r="J19" s="25">
        <f t="shared" si="7"/>
        <v>0</v>
      </c>
      <c r="K19" s="2"/>
      <c r="L19" s="4"/>
    </row>
    <row r="20" spans="1:12" ht="20.100000000000001" customHeight="1">
      <c r="A20" s="70"/>
      <c r="B20" s="72"/>
      <c r="C20" s="69"/>
      <c r="D20" s="69"/>
      <c r="E20" s="69"/>
      <c r="F20" s="132"/>
      <c r="G20" s="100" t="s">
        <v>80</v>
      </c>
      <c r="H20" s="24">
        <v>12420000</v>
      </c>
      <c r="I20" s="24">
        <v>12420000</v>
      </c>
      <c r="J20" s="25">
        <f t="shared" si="7"/>
        <v>0</v>
      </c>
      <c r="K20" s="2"/>
      <c r="L20" s="4"/>
    </row>
    <row r="21" spans="1:12" ht="20.100000000000001" customHeight="1">
      <c r="A21" s="70"/>
      <c r="B21" s="72"/>
      <c r="C21" s="69"/>
      <c r="D21" s="69"/>
      <c r="E21" s="69"/>
      <c r="F21" s="132"/>
      <c r="G21" s="100" t="s">
        <v>81</v>
      </c>
      <c r="H21" s="24">
        <v>46400000</v>
      </c>
      <c r="I21" s="24">
        <v>46400000</v>
      </c>
      <c r="J21" s="25">
        <f t="shared" si="7"/>
        <v>0</v>
      </c>
      <c r="K21" s="2"/>
      <c r="L21" s="4"/>
    </row>
    <row r="22" spans="1:12" ht="20.100000000000001" customHeight="1">
      <c r="A22" s="70"/>
      <c r="B22" s="72"/>
      <c r="C22" s="69"/>
      <c r="D22" s="69"/>
      <c r="E22" s="69"/>
      <c r="F22" s="132"/>
      <c r="G22" s="100" t="s">
        <v>66</v>
      </c>
      <c r="H22" s="24">
        <v>175140000</v>
      </c>
      <c r="I22" s="24">
        <v>175140000</v>
      </c>
      <c r="J22" s="25">
        <f t="shared" si="7"/>
        <v>0</v>
      </c>
      <c r="K22" s="2"/>
      <c r="L22" s="4"/>
    </row>
    <row r="23" spans="1:12" ht="20.100000000000001" customHeight="1">
      <c r="A23" s="70"/>
      <c r="B23" s="72"/>
      <c r="C23" s="69"/>
      <c r="D23" s="69"/>
      <c r="E23" s="69"/>
      <c r="F23" s="133"/>
      <c r="G23" s="100" t="s">
        <v>130</v>
      </c>
      <c r="H23" s="24">
        <v>17588169</v>
      </c>
      <c r="I23" s="24">
        <v>17588169</v>
      </c>
      <c r="J23" s="25">
        <f t="shared" si="7"/>
        <v>0</v>
      </c>
      <c r="K23" s="2"/>
      <c r="L23" s="4"/>
    </row>
    <row r="24" spans="1:12" ht="20.100000000000001" customHeight="1">
      <c r="A24" s="70"/>
      <c r="B24" s="72"/>
      <c r="C24" s="69"/>
      <c r="D24" s="69"/>
      <c r="E24" s="69"/>
      <c r="F24" s="124" t="s">
        <v>12</v>
      </c>
      <c r="G24" s="85" t="s">
        <v>11</v>
      </c>
      <c r="H24" s="90">
        <f>SUM(H25)</f>
        <v>366227</v>
      </c>
      <c r="I24" s="90">
        <f t="shared" ref="I24:J24" si="8">SUM(I25)</f>
        <v>366227</v>
      </c>
      <c r="J24" s="91">
        <f t="shared" si="8"/>
        <v>0</v>
      </c>
      <c r="K24" s="2"/>
      <c r="L24" s="4"/>
    </row>
    <row r="25" spans="1:12" ht="20.100000000000001" customHeight="1" thickBot="1">
      <c r="A25" s="70"/>
      <c r="B25" s="72"/>
      <c r="C25" s="69"/>
      <c r="D25" s="69"/>
      <c r="E25" s="69"/>
      <c r="F25" s="125"/>
      <c r="G25" s="102" t="s">
        <v>12</v>
      </c>
      <c r="H25" s="103">
        <v>366227</v>
      </c>
      <c r="I25" s="103">
        <v>366227</v>
      </c>
      <c r="J25" s="104">
        <f>I25-H25</f>
        <v>0</v>
      </c>
      <c r="K25" s="2"/>
      <c r="L25" s="4"/>
    </row>
  </sheetData>
  <mergeCells count="21">
    <mergeCell ref="F24:F25"/>
    <mergeCell ref="A7:A8"/>
    <mergeCell ref="A9:A10"/>
    <mergeCell ref="A11:A12"/>
    <mergeCell ref="A13:A14"/>
    <mergeCell ref="F7:F10"/>
    <mergeCell ref="F11:F12"/>
    <mergeCell ref="F13:F23"/>
    <mergeCell ref="I4:I5"/>
    <mergeCell ref="A6:B6"/>
    <mergeCell ref="F6:G6"/>
    <mergeCell ref="A1:J1"/>
    <mergeCell ref="A3:D3"/>
    <mergeCell ref="F3:J3"/>
    <mergeCell ref="A4:B4"/>
    <mergeCell ref="C4:C5"/>
    <mergeCell ref="D4:D5"/>
    <mergeCell ref="F4:G4"/>
    <mergeCell ref="H4:H5"/>
    <mergeCell ref="J4:J5"/>
    <mergeCell ref="E4:E5"/>
  </mergeCells>
  <phoneticPr fontId="9" type="noConversion"/>
  <printOptions horizontalCentered="1"/>
  <pageMargins left="0.70866141732283472" right="0.70866141732283472" top="0.59055118110236227" bottom="0.59055118110236227" header="0.31496062992125984" footer="0.31496062992125984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view="pageBreakPreview" zoomScaleNormal="100" zoomScaleSheetLayoutView="100" workbookViewId="0">
      <selection activeCell="F30" sqref="F30"/>
    </sheetView>
  </sheetViews>
  <sheetFormatPr defaultColWidth="9" defaultRowHeight="18" customHeight="1"/>
  <cols>
    <col min="1" max="2" width="12.625" style="1" customWidth="1"/>
    <col min="3" max="3" width="16.625" style="1" customWidth="1"/>
    <col min="4" max="4" width="5.5" style="1" bestFit="1" customWidth="1"/>
    <col min="5" max="8" width="13.125" style="1" customWidth="1"/>
    <col min="9" max="16384" width="9" style="1"/>
  </cols>
  <sheetData>
    <row r="1" spans="1:8" ht="30" customHeight="1">
      <c r="A1" s="151" t="s">
        <v>36</v>
      </c>
      <c r="B1" s="151"/>
      <c r="C1" s="151"/>
      <c r="D1" s="151"/>
      <c r="E1" s="151"/>
      <c r="F1" s="151"/>
      <c r="G1" s="151"/>
      <c r="H1" s="151"/>
    </row>
    <row r="3" spans="1:8" ht="18" customHeight="1" thickBot="1">
      <c r="A3" s="11"/>
      <c r="D3" s="13"/>
      <c r="E3" s="12"/>
      <c r="F3" s="12"/>
      <c r="G3" s="152" t="s">
        <v>15</v>
      </c>
      <c r="H3" s="152"/>
    </row>
    <row r="4" spans="1:8" ht="18" customHeight="1">
      <c r="A4" s="153" t="s">
        <v>16</v>
      </c>
      <c r="B4" s="154"/>
      <c r="C4" s="154"/>
      <c r="D4" s="155" t="s">
        <v>17</v>
      </c>
      <c r="E4" s="157" t="s">
        <v>38</v>
      </c>
      <c r="F4" s="157" t="s">
        <v>37</v>
      </c>
      <c r="G4" s="159" t="s">
        <v>18</v>
      </c>
      <c r="H4" s="161" t="s">
        <v>13</v>
      </c>
    </row>
    <row r="5" spans="1:8" ht="18" customHeight="1">
      <c r="A5" s="55" t="s">
        <v>6</v>
      </c>
      <c r="B5" s="65" t="s">
        <v>7</v>
      </c>
      <c r="C5" s="65" t="s">
        <v>22</v>
      </c>
      <c r="D5" s="156"/>
      <c r="E5" s="158"/>
      <c r="F5" s="158"/>
      <c r="G5" s="160"/>
      <c r="H5" s="162"/>
    </row>
    <row r="6" spans="1:8" ht="17.45" customHeight="1">
      <c r="A6" s="163" t="s">
        <v>30</v>
      </c>
      <c r="B6" s="146" t="s">
        <v>30</v>
      </c>
      <c r="C6" s="143" t="s">
        <v>61</v>
      </c>
      <c r="D6" s="39" t="s">
        <v>39</v>
      </c>
      <c r="E6" s="32">
        <v>1790283000</v>
      </c>
      <c r="F6" s="32">
        <v>0</v>
      </c>
      <c r="G6" s="32">
        <v>0</v>
      </c>
      <c r="H6" s="30">
        <f t="shared" ref="H6:H10" si="0">SUM(E6+F6+G6)</f>
        <v>1790283000</v>
      </c>
    </row>
    <row r="7" spans="1:8" ht="17.45" customHeight="1">
      <c r="A7" s="164"/>
      <c r="B7" s="147"/>
      <c r="C7" s="144"/>
      <c r="D7" s="39" t="s">
        <v>40</v>
      </c>
      <c r="E7" s="32">
        <v>1790283000</v>
      </c>
      <c r="F7" s="32">
        <v>0</v>
      </c>
      <c r="G7" s="32">
        <v>0</v>
      </c>
      <c r="H7" s="30">
        <f t="shared" si="0"/>
        <v>1790283000</v>
      </c>
    </row>
    <row r="8" spans="1:8" ht="17.45" customHeight="1">
      <c r="A8" s="164"/>
      <c r="B8" s="147"/>
      <c r="C8" s="145"/>
      <c r="D8" s="39" t="s">
        <v>41</v>
      </c>
      <c r="E8" s="28">
        <f>SUM(E6-E7)</f>
        <v>0</v>
      </c>
      <c r="F8" s="28">
        <f t="shared" ref="F8:G8" si="1">SUM(F6-F7)</f>
        <v>0</v>
      </c>
      <c r="G8" s="28">
        <f t="shared" si="1"/>
        <v>0</v>
      </c>
      <c r="H8" s="30">
        <f t="shared" si="0"/>
        <v>0</v>
      </c>
    </row>
    <row r="9" spans="1:8" ht="17.45" customHeight="1">
      <c r="A9" s="164"/>
      <c r="B9" s="147"/>
      <c r="C9" s="140" t="s">
        <v>34</v>
      </c>
      <c r="D9" s="65" t="s">
        <v>23</v>
      </c>
      <c r="E9" s="42">
        <v>1790283000</v>
      </c>
      <c r="F9" s="42">
        <v>0</v>
      </c>
      <c r="G9" s="42">
        <v>0</v>
      </c>
      <c r="H9" s="43">
        <f t="shared" si="0"/>
        <v>1790283000</v>
      </c>
    </row>
    <row r="10" spans="1:8" ht="17.45" customHeight="1">
      <c r="A10" s="164"/>
      <c r="B10" s="147"/>
      <c r="C10" s="141"/>
      <c r="D10" s="65" t="s">
        <v>24</v>
      </c>
      <c r="E10" s="42">
        <v>1790283000</v>
      </c>
      <c r="F10" s="42">
        <v>0</v>
      </c>
      <c r="G10" s="42">
        <v>0</v>
      </c>
      <c r="H10" s="43">
        <f t="shared" si="0"/>
        <v>1790283000</v>
      </c>
    </row>
    <row r="11" spans="1:8" ht="17.45" customHeight="1">
      <c r="A11" s="165"/>
      <c r="B11" s="148"/>
      <c r="C11" s="142"/>
      <c r="D11" s="65" t="s">
        <v>25</v>
      </c>
      <c r="E11" s="44">
        <v>0</v>
      </c>
      <c r="F11" s="42">
        <v>0</v>
      </c>
      <c r="G11" s="42">
        <v>0</v>
      </c>
      <c r="H11" s="105">
        <v>0</v>
      </c>
    </row>
    <row r="12" spans="1:8" ht="17.45" customHeight="1">
      <c r="A12" s="163" t="s">
        <v>63</v>
      </c>
      <c r="B12" s="146" t="s">
        <v>63</v>
      </c>
      <c r="C12" s="143" t="s">
        <v>82</v>
      </c>
      <c r="D12" s="39" t="s">
        <v>39</v>
      </c>
      <c r="E12" s="32">
        <v>0</v>
      </c>
      <c r="F12" s="32">
        <v>0</v>
      </c>
      <c r="G12" s="32">
        <v>18100000</v>
      </c>
      <c r="H12" s="30">
        <f t="shared" ref="H12:H14" si="2">SUM(E12+F12+G12)</f>
        <v>18100000</v>
      </c>
    </row>
    <row r="13" spans="1:8" ht="17.45" customHeight="1">
      <c r="A13" s="164"/>
      <c r="B13" s="147"/>
      <c r="C13" s="144"/>
      <c r="D13" s="39" t="s">
        <v>40</v>
      </c>
      <c r="E13" s="32">
        <v>0</v>
      </c>
      <c r="F13" s="32">
        <v>0</v>
      </c>
      <c r="G13" s="32">
        <v>18100000</v>
      </c>
      <c r="H13" s="30">
        <f t="shared" si="2"/>
        <v>18100000</v>
      </c>
    </row>
    <row r="14" spans="1:8" ht="17.45" customHeight="1">
      <c r="A14" s="164"/>
      <c r="B14" s="147"/>
      <c r="C14" s="145"/>
      <c r="D14" s="39" t="s">
        <v>41</v>
      </c>
      <c r="E14" s="28">
        <v>0</v>
      </c>
      <c r="F14" s="28">
        <f t="shared" ref="F14:G14" si="3">SUM(F12-F13)</f>
        <v>0</v>
      </c>
      <c r="G14" s="28">
        <f t="shared" si="3"/>
        <v>0</v>
      </c>
      <c r="H14" s="30">
        <f t="shared" si="2"/>
        <v>0</v>
      </c>
    </row>
    <row r="15" spans="1:8" ht="17.45" customHeight="1">
      <c r="A15" s="164"/>
      <c r="B15" s="147"/>
      <c r="C15" s="143" t="s">
        <v>83</v>
      </c>
      <c r="D15" s="39" t="s">
        <v>39</v>
      </c>
      <c r="E15" s="28">
        <v>0</v>
      </c>
      <c r="F15" s="28">
        <v>0</v>
      </c>
      <c r="G15" s="28">
        <v>0</v>
      </c>
      <c r="H15" s="30"/>
    </row>
    <row r="16" spans="1:8" ht="17.45" customHeight="1">
      <c r="A16" s="164"/>
      <c r="B16" s="147"/>
      <c r="C16" s="144"/>
      <c r="D16" s="39" t="s">
        <v>40</v>
      </c>
      <c r="E16" s="28">
        <v>0</v>
      </c>
      <c r="F16" s="28">
        <v>0</v>
      </c>
      <c r="G16" s="28">
        <v>0</v>
      </c>
      <c r="H16" s="30">
        <v>0</v>
      </c>
    </row>
    <row r="17" spans="1:8" ht="17.45" customHeight="1">
      <c r="A17" s="164"/>
      <c r="B17" s="147"/>
      <c r="C17" s="145"/>
      <c r="D17" s="39" t="s">
        <v>41</v>
      </c>
      <c r="E17" s="28">
        <v>0</v>
      </c>
      <c r="F17" s="28">
        <v>0</v>
      </c>
      <c r="G17" s="28">
        <v>0</v>
      </c>
      <c r="H17" s="30">
        <v>0</v>
      </c>
    </row>
    <row r="18" spans="1:8" ht="17.45" customHeight="1">
      <c r="A18" s="164"/>
      <c r="B18" s="147"/>
      <c r="C18" s="140" t="s">
        <v>34</v>
      </c>
      <c r="D18" s="65" t="s">
        <v>23</v>
      </c>
      <c r="E18" s="42"/>
      <c r="F18" s="42">
        <v>0</v>
      </c>
      <c r="G18" s="42">
        <v>18100000</v>
      </c>
      <c r="H18" s="43">
        <f t="shared" ref="H18:H19" si="4">SUM(E18+F18+G18)</f>
        <v>18100000</v>
      </c>
    </row>
    <row r="19" spans="1:8" ht="17.45" customHeight="1">
      <c r="A19" s="164"/>
      <c r="B19" s="147"/>
      <c r="C19" s="141"/>
      <c r="D19" s="65" t="s">
        <v>24</v>
      </c>
      <c r="E19" s="42"/>
      <c r="F19" s="42">
        <v>0</v>
      </c>
      <c r="G19" s="42">
        <v>18100000</v>
      </c>
      <c r="H19" s="43">
        <f t="shared" si="4"/>
        <v>18100000</v>
      </c>
    </row>
    <row r="20" spans="1:8" ht="17.45" customHeight="1">
      <c r="A20" s="165"/>
      <c r="B20" s="148"/>
      <c r="C20" s="142"/>
      <c r="D20" s="65" t="s">
        <v>25</v>
      </c>
      <c r="E20" s="44"/>
      <c r="F20" s="42">
        <v>0</v>
      </c>
      <c r="G20" s="42">
        <v>0</v>
      </c>
      <c r="H20" s="105">
        <v>0</v>
      </c>
    </row>
    <row r="21" spans="1:8" ht="17.45" customHeight="1">
      <c r="A21" s="163" t="s">
        <v>64</v>
      </c>
      <c r="B21" s="146" t="s">
        <v>64</v>
      </c>
      <c r="C21" s="143" t="s">
        <v>84</v>
      </c>
      <c r="D21" s="39" t="s">
        <v>39</v>
      </c>
      <c r="E21" s="32">
        <v>0</v>
      </c>
      <c r="F21" s="32">
        <v>0</v>
      </c>
      <c r="G21" s="32">
        <v>2560000</v>
      </c>
      <c r="H21" s="30">
        <f t="shared" ref="H21:H25" si="5">SUM(E21+F21+G21)</f>
        <v>2560000</v>
      </c>
    </row>
    <row r="22" spans="1:8" ht="17.45" customHeight="1">
      <c r="A22" s="164"/>
      <c r="B22" s="147"/>
      <c r="C22" s="144"/>
      <c r="D22" s="39" t="s">
        <v>40</v>
      </c>
      <c r="E22" s="32">
        <v>0</v>
      </c>
      <c r="F22" s="32">
        <v>0</v>
      </c>
      <c r="G22" s="32">
        <v>2560000</v>
      </c>
      <c r="H22" s="30">
        <f t="shared" si="5"/>
        <v>2560000</v>
      </c>
    </row>
    <row r="23" spans="1:8" ht="17.45" customHeight="1">
      <c r="A23" s="164"/>
      <c r="B23" s="147"/>
      <c r="C23" s="145"/>
      <c r="D23" s="39" t="s">
        <v>41</v>
      </c>
      <c r="E23" s="28">
        <v>0</v>
      </c>
      <c r="F23" s="28">
        <f t="shared" ref="F23:G23" si="6">SUM(F21-F22)</f>
        <v>0</v>
      </c>
      <c r="G23" s="28">
        <f t="shared" si="6"/>
        <v>0</v>
      </c>
      <c r="H23" s="30">
        <f t="shared" si="5"/>
        <v>0</v>
      </c>
    </row>
    <row r="24" spans="1:8" ht="17.45" customHeight="1">
      <c r="A24" s="164"/>
      <c r="B24" s="147"/>
      <c r="C24" s="140" t="s">
        <v>34</v>
      </c>
      <c r="D24" s="65" t="s">
        <v>23</v>
      </c>
      <c r="E24" s="42"/>
      <c r="F24" s="42">
        <v>0</v>
      </c>
      <c r="G24" s="42">
        <v>2560000</v>
      </c>
      <c r="H24" s="43">
        <f t="shared" si="5"/>
        <v>2560000</v>
      </c>
    </row>
    <row r="25" spans="1:8" ht="17.45" customHeight="1">
      <c r="A25" s="164"/>
      <c r="B25" s="147"/>
      <c r="C25" s="141"/>
      <c r="D25" s="65" t="s">
        <v>24</v>
      </c>
      <c r="E25" s="42"/>
      <c r="F25" s="42">
        <v>0</v>
      </c>
      <c r="G25" s="42">
        <v>2560000</v>
      </c>
      <c r="H25" s="43">
        <f t="shared" si="5"/>
        <v>2560000</v>
      </c>
    </row>
    <row r="26" spans="1:8" ht="17.45" customHeight="1">
      <c r="A26" s="165"/>
      <c r="B26" s="148"/>
      <c r="C26" s="142"/>
      <c r="D26" s="65" t="s">
        <v>25</v>
      </c>
      <c r="E26" s="44"/>
      <c r="F26" s="42">
        <v>0</v>
      </c>
      <c r="G26" s="42">
        <v>0</v>
      </c>
      <c r="H26" s="105">
        <v>0</v>
      </c>
    </row>
    <row r="27" spans="1:8" ht="18" customHeight="1">
      <c r="A27" s="163" t="s">
        <v>65</v>
      </c>
      <c r="B27" s="146" t="s">
        <v>65</v>
      </c>
      <c r="C27" s="143" t="s">
        <v>62</v>
      </c>
      <c r="D27" s="39" t="s">
        <v>39</v>
      </c>
      <c r="E27" s="32">
        <v>366039</v>
      </c>
      <c r="F27" s="32">
        <v>0</v>
      </c>
      <c r="G27" s="32">
        <v>188</v>
      </c>
      <c r="H27" s="30">
        <f t="shared" ref="H27:H31" si="7">SUM(E27+F27+G27)</f>
        <v>366227</v>
      </c>
    </row>
    <row r="28" spans="1:8" ht="18" customHeight="1">
      <c r="A28" s="164"/>
      <c r="B28" s="147"/>
      <c r="C28" s="144"/>
      <c r="D28" s="39" t="s">
        <v>40</v>
      </c>
      <c r="E28" s="32">
        <v>366039</v>
      </c>
      <c r="F28" s="32">
        <v>0</v>
      </c>
      <c r="G28" s="32">
        <v>188</v>
      </c>
      <c r="H28" s="30">
        <f t="shared" si="7"/>
        <v>366227</v>
      </c>
    </row>
    <row r="29" spans="1:8" ht="18" customHeight="1">
      <c r="A29" s="164"/>
      <c r="B29" s="147"/>
      <c r="C29" s="145"/>
      <c r="D29" s="39" t="s">
        <v>41</v>
      </c>
      <c r="E29" s="28">
        <v>0</v>
      </c>
      <c r="F29" s="28">
        <f t="shared" ref="F29:G29" si="8">SUM(F27-F28)</f>
        <v>0</v>
      </c>
      <c r="G29" s="28">
        <f t="shared" si="8"/>
        <v>0</v>
      </c>
      <c r="H29" s="30">
        <f t="shared" si="7"/>
        <v>0</v>
      </c>
    </row>
    <row r="30" spans="1:8" ht="18" customHeight="1">
      <c r="A30" s="164"/>
      <c r="B30" s="147"/>
      <c r="C30" s="140" t="s">
        <v>34</v>
      </c>
      <c r="D30" s="65" t="s">
        <v>23</v>
      </c>
      <c r="E30" s="42">
        <v>366039</v>
      </c>
      <c r="F30" s="42">
        <v>0</v>
      </c>
      <c r="G30" s="42">
        <v>188</v>
      </c>
      <c r="H30" s="43">
        <f t="shared" si="7"/>
        <v>366227</v>
      </c>
    </row>
    <row r="31" spans="1:8" ht="18" customHeight="1">
      <c r="A31" s="164"/>
      <c r="B31" s="147"/>
      <c r="C31" s="141"/>
      <c r="D31" s="65" t="s">
        <v>24</v>
      </c>
      <c r="E31" s="42">
        <v>366039</v>
      </c>
      <c r="F31" s="42">
        <v>0</v>
      </c>
      <c r="G31" s="42">
        <v>188</v>
      </c>
      <c r="H31" s="43">
        <f t="shared" si="7"/>
        <v>366227</v>
      </c>
    </row>
    <row r="32" spans="1:8" ht="18" customHeight="1" thickBot="1">
      <c r="A32" s="166"/>
      <c r="B32" s="149"/>
      <c r="C32" s="150"/>
      <c r="D32" s="49" t="s">
        <v>25</v>
      </c>
      <c r="E32" s="50"/>
      <c r="F32" s="51">
        <v>0</v>
      </c>
      <c r="G32" s="51">
        <v>0</v>
      </c>
      <c r="H32" s="106">
        <v>0</v>
      </c>
    </row>
    <row r="33" spans="1:8" ht="18" customHeight="1" thickTop="1">
      <c r="A33" s="134" t="s">
        <v>27</v>
      </c>
      <c r="B33" s="135"/>
      <c r="C33" s="136"/>
      <c r="D33" s="52" t="s">
        <v>23</v>
      </c>
      <c r="E33" s="48">
        <f>SUM(E9+E18+E24+E30)</f>
        <v>1790649039</v>
      </c>
      <c r="F33" s="48">
        <f t="shared" ref="F33:H33" si="9">SUM(F9+F18+F24+F30)</f>
        <v>0</v>
      </c>
      <c r="G33" s="48">
        <f t="shared" si="9"/>
        <v>20660188</v>
      </c>
      <c r="H33" s="107">
        <f t="shared" si="9"/>
        <v>1811309227</v>
      </c>
    </row>
    <row r="34" spans="1:8" ht="18" customHeight="1">
      <c r="A34" s="134"/>
      <c r="B34" s="135"/>
      <c r="C34" s="136"/>
      <c r="D34" s="53" t="s">
        <v>24</v>
      </c>
      <c r="E34" s="46">
        <f t="shared" ref="E34:H34" si="10">SUM(E10+E19+E25+E31)</f>
        <v>1790649039</v>
      </c>
      <c r="F34" s="46">
        <f t="shared" si="10"/>
        <v>0</v>
      </c>
      <c r="G34" s="46">
        <f t="shared" si="10"/>
        <v>20660188</v>
      </c>
      <c r="H34" s="108">
        <f t="shared" si="10"/>
        <v>1811309227</v>
      </c>
    </row>
    <row r="35" spans="1:8" ht="17.45" customHeight="1" thickBot="1">
      <c r="A35" s="137"/>
      <c r="B35" s="138"/>
      <c r="C35" s="139"/>
      <c r="D35" s="54" t="s">
        <v>25</v>
      </c>
      <c r="E35" s="109">
        <f t="shared" ref="E35:H35" si="11">SUM(E11+E20+E26+E32)</f>
        <v>0</v>
      </c>
      <c r="F35" s="109">
        <f t="shared" si="11"/>
        <v>0</v>
      </c>
      <c r="G35" s="109">
        <f t="shared" si="11"/>
        <v>0</v>
      </c>
      <c r="H35" s="110">
        <f t="shared" si="11"/>
        <v>0</v>
      </c>
    </row>
  </sheetData>
  <mergeCells count="26">
    <mergeCell ref="B12:B20"/>
    <mergeCell ref="C6:C8"/>
    <mergeCell ref="A1:H1"/>
    <mergeCell ref="G3:H3"/>
    <mergeCell ref="A4:C4"/>
    <mergeCell ref="D4:D5"/>
    <mergeCell ref="E4:E5"/>
    <mergeCell ref="F4:F5"/>
    <mergeCell ref="G4:G5"/>
    <mergeCell ref="H4:H5"/>
    <mergeCell ref="A33:C35"/>
    <mergeCell ref="C9:C11"/>
    <mergeCell ref="C27:C29"/>
    <mergeCell ref="C21:C23"/>
    <mergeCell ref="C24:C26"/>
    <mergeCell ref="C12:C14"/>
    <mergeCell ref="B6:B11"/>
    <mergeCell ref="B21:B26"/>
    <mergeCell ref="B27:B32"/>
    <mergeCell ref="C30:C32"/>
    <mergeCell ref="C15:C17"/>
    <mergeCell ref="C18:C20"/>
    <mergeCell ref="A6:A11"/>
    <mergeCell ref="A21:A26"/>
    <mergeCell ref="A27:A32"/>
    <mergeCell ref="A12:A20"/>
  </mergeCells>
  <phoneticPr fontId="8" type="noConversion"/>
  <printOptions horizontalCentered="1"/>
  <pageMargins left="0.39370078740157483" right="0.39370078740157483" top="0.9448818897637796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9"/>
  <sheetViews>
    <sheetView tabSelected="1" view="pageBreakPreview" zoomScaleNormal="100" zoomScaleSheetLayoutView="100" workbookViewId="0">
      <selection activeCell="C15" sqref="C15:C17"/>
    </sheetView>
  </sheetViews>
  <sheetFormatPr defaultColWidth="9" defaultRowHeight="18" customHeight="1"/>
  <cols>
    <col min="1" max="2" width="12.625" style="1" customWidth="1"/>
    <col min="3" max="3" width="17.75" style="1" customWidth="1"/>
    <col min="4" max="4" width="5.5" style="1" customWidth="1"/>
    <col min="5" max="8" width="13.125" style="1" customWidth="1"/>
    <col min="9" max="16384" width="9" style="1"/>
  </cols>
  <sheetData>
    <row r="1" spans="1:8" ht="30" customHeight="1">
      <c r="A1" s="151" t="s">
        <v>35</v>
      </c>
      <c r="B1" s="151"/>
      <c r="C1" s="151"/>
      <c r="D1" s="151"/>
      <c r="E1" s="151"/>
      <c r="F1" s="151"/>
      <c r="G1" s="151"/>
      <c r="H1" s="151"/>
    </row>
    <row r="3" spans="1:8" ht="18" customHeight="1" thickBot="1">
      <c r="A3" s="181"/>
      <c r="B3" s="181"/>
      <c r="E3" s="14"/>
      <c r="F3" s="14"/>
      <c r="G3" s="152" t="s">
        <v>15</v>
      </c>
      <c r="H3" s="152"/>
    </row>
    <row r="4" spans="1:8" ht="18" customHeight="1">
      <c r="A4" s="182" t="s">
        <v>16</v>
      </c>
      <c r="B4" s="183"/>
      <c r="C4" s="183"/>
      <c r="D4" s="184" t="s">
        <v>17</v>
      </c>
      <c r="E4" s="186" t="s">
        <v>38</v>
      </c>
      <c r="F4" s="186" t="s">
        <v>37</v>
      </c>
      <c r="G4" s="188" t="s">
        <v>18</v>
      </c>
      <c r="H4" s="190" t="s">
        <v>19</v>
      </c>
    </row>
    <row r="5" spans="1:8" ht="18" customHeight="1">
      <c r="A5" s="37" t="s">
        <v>20</v>
      </c>
      <c r="B5" s="38" t="s">
        <v>21</v>
      </c>
      <c r="C5" s="38" t="s">
        <v>22</v>
      </c>
      <c r="D5" s="185"/>
      <c r="E5" s="187"/>
      <c r="F5" s="187"/>
      <c r="G5" s="189"/>
      <c r="H5" s="191"/>
    </row>
    <row r="6" spans="1:8" ht="17.45" customHeight="1">
      <c r="A6" s="225" t="s">
        <v>0</v>
      </c>
      <c r="B6" s="220" t="s">
        <v>46</v>
      </c>
      <c r="C6" s="201" t="s">
        <v>59</v>
      </c>
      <c r="D6" s="15" t="s">
        <v>39</v>
      </c>
      <c r="E6" s="31">
        <v>712797694</v>
      </c>
      <c r="F6" s="31">
        <v>0</v>
      </c>
      <c r="G6" s="31">
        <v>0</v>
      </c>
      <c r="H6" s="33">
        <f>SUM(E6+F6+G6)</f>
        <v>712797694</v>
      </c>
    </row>
    <row r="7" spans="1:8" ht="17.45" customHeight="1">
      <c r="A7" s="226"/>
      <c r="B7" s="221"/>
      <c r="C7" s="175"/>
      <c r="D7" s="41" t="s">
        <v>40</v>
      </c>
      <c r="E7" s="31">
        <v>712797694</v>
      </c>
      <c r="F7" s="32">
        <v>0</v>
      </c>
      <c r="G7" s="32">
        <v>0</v>
      </c>
      <c r="H7" s="33">
        <f t="shared" ref="H7:H65" si="0">SUM(E7+F7+G7)</f>
        <v>712797694</v>
      </c>
    </row>
    <row r="8" spans="1:8" ht="17.45" customHeight="1">
      <c r="A8" s="226"/>
      <c r="B8" s="221"/>
      <c r="C8" s="176"/>
      <c r="D8" s="41" t="s">
        <v>41</v>
      </c>
      <c r="E8" s="32">
        <f>SUM(E6-E7)</f>
        <v>0</v>
      </c>
      <c r="F8" s="32">
        <f t="shared" ref="F8:G8" si="1">SUM(F6-F7)</f>
        <v>0</v>
      </c>
      <c r="G8" s="32">
        <f t="shared" si="1"/>
        <v>0</v>
      </c>
      <c r="H8" s="33">
        <f>SUM(E8+F8+G8)</f>
        <v>0</v>
      </c>
    </row>
    <row r="9" spans="1:8" ht="17.45" customHeight="1">
      <c r="A9" s="226"/>
      <c r="B9" s="221"/>
      <c r="C9" s="174" t="s">
        <v>42</v>
      </c>
      <c r="D9" s="41" t="s">
        <v>39</v>
      </c>
      <c r="E9" s="32">
        <v>180378791</v>
      </c>
      <c r="F9" s="32">
        <f t="shared" ref="F9" si="2">SUM(F7-F8)</f>
        <v>0</v>
      </c>
      <c r="G9" s="32">
        <v>0</v>
      </c>
      <c r="H9" s="33">
        <f t="shared" si="0"/>
        <v>180378791</v>
      </c>
    </row>
    <row r="10" spans="1:8" ht="17.45" customHeight="1">
      <c r="A10" s="226"/>
      <c r="B10" s="221"/>
      <c r="C10" s="175"/>
      <c r="D10" s="41" t="s">
        <v>40</v>
      </c>
      <c r="E10" s="32">
        <v>180378791</v>
      </c>
      <c r="F10" s="32">
        <f t="shared" ref="F10:G19" si="3">SUM(F8-F9)</f>
        <v>0</v>
      </c>
      <c r="G10" s="32">
        <v>0</v>
      </c>
      <c r="H10" s="33">
        <f t="shared" si="0"/>
        <v>180378791</v>
      </c>
    </row>
    <row r="11" spans="1:8" ht="17.45" customHeight="1">
      <c r="A11" s="226"/>
      <c r="B11" s="221"/>
      <c r="C11" s="176"/>
      <c r="D11" s="41" t="s">
        <v>41</v>
      </c>
      <c r="E11" s="32">
        <f>SUM(E9-E10)</f>
        <v>0</v>
      </c>
      <c r="F11" s="32">
        <f t="shared" ref="F11:G11" si="4">SUM(F9-F10)</f>
        <v>0</v>
      </c>
      <c r="G11" s="32">
        <f t="shared" si="4"/>
        <v>0</v>
      </c>
      <c r="H11" s="33">
        <f t="shared" si="0"/>
        <v>0</v>
      </c>
    </row>
    <row r="12" spans="1:8" ht="17.45" customHeight="1">
      <c r="A12" s="226"/>
      <c r="B12" s="221"/>
      <c r="C12" s="174" t="s">
        <v>43</v>
      </c>
      <c r="D12" s="41" t="s">
        <v>39</v>
      </c>
      <c r="E12" s="32">
        <v>72851763</v>
      </c>
      <c r="F12" s="32">
        <f t="shared" si="3"/>
        <v>0</v>
      </c>
      <c r="G12" s="32">
        <v>0</v>
      </c>
      <c r="H12" s="33">
        <f t="shared" si="0"/>
        <v>72851763</v>
      </c>
    </row>
    <row r="13" spans="1:8" ht="17.45" customHeight="1">
      <c r="A13" s="226"/>
      <c r="B13" s="221"/>
      <c r="C13" s="175"/>
      <c r="D13" s="41" t="s">
        <v>40</v>
      </c>
      <c r="E13" s="32">
        <v>72851763</v>
      </c>
      <c r="F13" s="32">
        <f t="shared" si="3"/>
        <v>0</v>
      </c>
      <c r="G13" s="32">
        <v>0</v>
      </c>
      <c r="H13" s="33">
        <f t="shared" si="0"/>
        <v>72851763</v>
      </c>
    </row>
    <row r="14" spans="1:8" ht="17.45" customHeight="1">
      <c r="A14" s="226"/>
      <c r="B14" s="221"/>
      <c r="C14" s="176"/>
      <c r="D14" s="41" t="s">
        <v>41</v>
      </c>
      <c r="E14" s="32">
        <f>SUM(E12-E13)</f>
        <v>0</v>
      </c>
      <c r="F14" s="32">
        <f t="shared" ref="F14:G14" si="5">SUM(F12-F13)</f>
        <v>0</v>
      </c>
      <c r="G14" s="32">
        <f t="shared" si="5"/>
        <v>0</v>
      </c>
      <c r="H14" s="33">
        <f t="shared" si="0"/>
        <v>0</v>
      </c>
    </row>
    <row r="15" spans="1:8" ht="17.45" customHeight="1">
      <c r="A15" s="226"/>
      <c r="B15" s="221"/>
      <c r="C15" s="174" t="s">
        <v>44</v>
      </c>
      <c r="D15" s="41" t="s">
        <v>39</v>
      </c>
      <c r="E15" s="32">
        <v>82528832</v>
      </c>
      <c r="F15" s="32">
        <f t="shared" si="3"/>
        <v>0</v>
      </c>
      <c r="G15" s="32">
        <v>0</v>
      </c>
      <c r="H15" s="33">
        <f t="shared" si="0"/>
        <v>82528832</v>
      </c>
    </row>
    <row r="16" spans="1:8" ht="17.45" customHeight="1">
      <c r="A16" s="226"/>
      <c r="B16" s="221"/>
      <c r="C16" s="175"/>
      <c r="D16" s="41" t="s">
        <v>40</v>
      </c>
      <c r="E16" s="32">
        <v>82528832</v>
      </c>
      <c r="F16" s="32">
        <f t="shared" si="3"/>
        <v>0</v>
      </c>
      <c r="G16" s="32">
        <v>0</v>
      </c>
      <c r="H16" s="33">
        <f t="shared" si="0"/>
        <v>82528832</v>
      </c>
    </row>
    <row r="17" spans="1:8" ht="17.45" customHeight="1">
      <c r="A17" s="226"/>
      <c r="B17" s="221"/>
      <c r="C17" s="176"/>
      <c r="D17" s="41" t="s">
        <v>41</v>
      </c>
      <c r="E17" s="32">
        <f>SUM(E15-E16)</f>
        <v>0</v>
      </c>
      <c r="F17" s="32">
        <f t="shared" ref="F17:G17" si="6">SUM(F15-F16)</f>
        <v>0</v>
      </c>
      <c r="G17" s="32">
        <f t="shared" si="6"/>
        <v>0</v>
      </c>
      <c r="H17" s="33">
        <f t="shared" si="0"/>
        <v>0</v>
      </c>
    </row>
    <row r="18" spans="1:8" ht="17.45" customHeight="1">
      <c r="A18" s="226"/>
      <c r="B18" s="221"/>
      <c r="C18" s="174" t="s">
        <v>45</v>
      </c>
      <c r="D18" s="41" t="s">
        <v>39</v>
      </c>
      <c r="E18" s="32">
        <v>400000</v>
      </c>
      <c r="F18" s="32">
        <f t="shared" si="3"/>
        <v>0</v>
      </c>
      <c r="G18" s="32">
        <f t="shared" si="3"/>
        <v>0</v>
      </c>
      <c r="H18" s="33">
        <f t="shared" si="0"/>
        <v>400000</v>
      </c>
    </row>
    <row r="19" spans="1:8" ht="17.45" customHeight="1">
      <c r="A19" s="226"/>
      <c r="B19" s="221"/>
      <c r="C19" s="175"/>
      <c r="D19" s="41" t="s">
        <v>40</v>
      </c>
      <c r="E19" s="32">
        <v>400000</v>
      </c>
      <c r="F19" s="32">
        <f t="shared" si="3"/>
        <v>0</v>
      </c>
      <c r="G19" s="32">
        <f t="shared" si="3"/>
        <v>0</v>
      </c>
      <c r="H19" s="33">
        <f t="shared" si="0"/>
        <v>400000</v>
      </c>
    </row>
    <row r="20" spans="1:8" ht="17.45" customHeight="1">
      <c r="A20" s="226"/>
      <c r="B20" s="221"/>
      <c r="C20" s="202"/>
      <c r="D20" s="41" t="s">
        <v>41</v>
      </c>
      <c r="E20" s="32">
        <f>SUM(E18-E19)</f>
        <v>0</v>
      </c>
      <c r="F20" s="32">
        <f t="shared" ref="F20:G20" si="7">SUM(F18-F19)</f>
        <v>0</v>
      </c>
      <c r="G20" s="32">
        <f t="shared" si="7"/>
        <v>0</v>
      </c>
      <c r="H20" s="33">
        <f t="shared" si="0"/>
        <v>0</v>
      </c>
    </row>
    <row r="21" spans="1:8" ht="17.45" customHeight="1">
      <c r="A21" s="226"/>
      <c r="B21" s="221"/>
      <c r="C21" s="140" t="s">
        <v>34</v>
      </c>
      <c r="D21" s="65" t="s">
        <v>23</v>
      </c>
      <c r="E21" s="44">
        <f>SUM(E6+E9+E12+E15+E18)</f>
        <v>1048957080</v>
      </c>
      <c r="F21" s="44">
        <f t="shared" ref="F21:H21" si="8">SUM(F6+F9+F12+F15+F18)</f>
        <v>0</v>
      </c>
      <c r="G21" s="57">
        <f t="shared" si="8"/>
        <v>0</v>
      </c>
      <c r="H21" s="58">
        <f t="shared" si="8"/>
        <v>1048957080</v>
      </c>
    </row>
    <row r="22" spans="1:8" ht="17.45" customHeight="1">
      <c r="A22" s="226"/>
      <c r="B22" s="221"/>
      <c r="C22" s="141"/>
      <c r="D22" s="65" t="s">
        <v>24</v>
      </c>
      <c r="E22" s="44">
        <f t="shared" ref="E22:H23" si="9">SUM(E7+E10+E13+E16+E19)</f>
        <v>1048957080</v>
      </c>
      <c r="F22" s="44">
        <f t="shared" si="9"/>
        <v>0</v>
      </c>
      <c r="G22" s="57">
        <f t="shared" si="9"/>
        <v>0</v>
      </c>
      <c r="H22" s="58">
        <f t="shared" si="9"/>
        <v>1048957080</v>
      </c>
    </row>
    <row r="23" spans="1:8" ht="17.45" customHeight="1">
      <c r="A23" s="226"/>
      <c r="B23" s="222"/>
      <c r="C23" s="142"/>
      <c r="D23" s="65" t="s">
        <v>25</v>
      </c>
      <c r="E23" s="44">
        <f>SUM(E8+E11+E14+E17+E20)</f>
        <v>0</v>
      </c>
      <c r="F23" s="44">
        <f t="shared" si="9"/>
        <v>0</v>
      </c>
      <c r="G23" s="57">
        <f t="shared" si="9"/>
        <v>0</v>
      </c>
      <c r="H23" s="58">
        <f t="shared" si="9"/>
        <v>0</v>
      </c>
    </row>
    <row r="24" spans="1:8" ht="17.45" customHeight="1">
      <c r="A24" s="226"/>
      <c r="B24" s="223" t="s">
        <v>49</v>
      </c>
      <c r="C24" s="201" t="s">
        <v>47</v>
      </c>
      <c r="D24" s="41" t="s">
        <v>39</v>
      </c>
      <c r="E24" s="32">
        <v>11341220</v>
      </c>
      <c r="F24" s="32">
        <v>0</v>
      </c>
      <c r="G24" s="32">
        <v>0</v>
      </c>
      <c r="H24" s="33">
        <f t="shared" si="0"/>
        <v>11341220</v>
      </c>
    </row>
    <row r="25" spans="1:8" ht="17.45" customHeight="1">
      <c r="A25" s="226"/>
      <c r="B25" s="221"/>
      <c r="C25" s="175"/>
      <c r="D25" s="41" t="s">
        <v>40</v>
      </c>
      <c r="E25" s="32">
        <v>11341220</v>
      </c>
      <c r="F25" s="32">
        <v>0</v>
      </c>
      <c r="G25" s="32">
        <v>0</v>
      </c>
      <c r="H25" s="33">
        <f t="shared" si="0"/>
        <v>11341220</v>
      </c>
    </row>
    <row r="26" spans="1:8" ht="17.45" customHeight="1">
      <c r="A26" s="226"/>
      <c r="B26" s="221"/>
      <c r="C26" s="176"/>
      <c r="D26" s="41" t="s">
        <v>41</v>
      </c>
      <c r="E26" s="32">
        <f>SUM(E24-E25)</f>
        <v>0</v>
      </c>
      <c r="F26" s="32">
        <f t="shared" ref="F26:G26" si="10">SUM(F24-F25)</f>
        <v>0</v>
      </c>
      <c r="G26" s="32">
        <f t="shared" si="10"/>
        <v>0</v>
      </c>
      <c r="H26" s="33">
        <f t="shared" si="0"/>
        <v>0</v>
      </c>
    </row>
    <row r="27" spans="1:8" ht="17.45" customHeight="1">
      <c r="A27" s="226"/>
      <c r="B27" s="221"/>
      <c r="C27" s="174" t="s">
        <v>48</v>
      </c>
      <c r="D27" s="41" t="s">
        <v>39</v>
      </c>
      <c r="E27" s="32">
        <v>4034000</v>
      </c>
      <c r="F27" s="32">
        <v>0</v>
      </c>
      <c r="G27" s="32">
        <v>0</v>
      </c>
      <c r="H27" s="33">
        <f t="shared" si="0"/>
        <v>4034000</v>
      </c>
    </row>
    <row r="28" spans="1:8" ht="17.45" customHeight="1">
      <c r="A28" s="226"/>
      <c r="B28" s="221"/>
      <c r="C28" s="175"/>
      <c r="D28" s="41" t="s">
        <v>40</v>
      </c>
      <c r="E28" s="32">
        <v>4034000</v>
      </c>
      <c r="F28" s="32">
        <v>0</v>
      </c>
      <c r="G28" s="32">
        <v>0</v>
      </c>
      <c r="H28" s="33">
        <f t="shared" si="0"/>
        <v>4034000</v>
      </c>
    </row>
    <row r="29" spans="1:8" ht="17.45" customHeight="1">
      <c r="A29" s="226"/>
      <c r="B29" s="221"/>
      <c r="C29" s="202"/>
      <c r="D29" s="41" t="s">
        <v>41</v>
      </c>
      <c r="E29" s="32">
        <f>SUM(E27-E28)</f>
        <v>0</v>
      </c>
      <c r="F29" s="32">
        <f t="shared" ref="F29:G29" si="11">SUM(F27-F28)</f>
        <v>0</v>
      </c>
      <c r="G29" s="32">
        <f t="shared" si="11"/>
        <v>0</v>
      </c>
      <c r="H29" s="33">
        <f t="shared" si="0"/>
        <v>0</v>
      </c>
    </row>
    <row r="30" spans="1:8" ht="17.45" customHeight="1">
      <c r="A30" s="226"/>
      <c r="B30" s="221"/>
      <c r="C30" s="140" t="s">
        <v>34</v>
      </c>
      <c r="D30" s="65" t="s">
        <v>23</v>
      </c>
      <c r="E30" s="44">
        <f>SUM(E24+E27)</f>
        <v>15375220</v>
      </c>
      <c r="F30" s="44">
        <f t="shared" ref="F30:H30" si="12">SUM(F24+F27)</f>
        <v>0</v>
      </c>
      <c r="G30" s="57">
        <f t="shared" si="12"/>
        <v>0</v>
      </c>
      <c r="H30" s="58">
        <f t="shared" si="12"/>
        <v>15375220</v>
      </c>
    </row>
    <row r="31" spans="1:8" ht="17.45" customHeight="1">
      <c r="A31" s="226"/>
      <c r="B31" s="221"/>
      <c r="C31" s="141"/>
      <c r="D31" s="65" t="s">
        <v>24</v>
      </c>
      <c r="E31" s="44">
        <f t="shared" ref="E31:H32" si="13">SUM(E25+E28)</f>
        <v>15375220</v>
      </c>
      <c r="F31" s="44">
        <f t="shared" si="13"/>
        <v>0</v>
      </c>
      <c r="G31" s="57">
        <f t="shared" si="13"/>
        <v>0</v>
      </c>
      <c r="H31" s="58">
        <f t="shared" si="13"/>
        <v>15375220</v>
      </c>
    </row>
    <row r="32" spans="1:8" ht="17.45" customHeight="1">
      <c r="A32" s="226"/>
      <c r="B32" s="222"/>
      <c r="C32" s="142"/>
      <c r="D32" s="65" t="s">
        <v>25</v>
      </c>
      <c r="E32" s="44">
        <f t="shared" si="13"/>
        <v>0</v>
      </c>
      <c r="F32" s="44">
        <f t="shared" si="13"/>
        <v>0</v>
      </c>
      <c r="G32" s="57">
        <f t="shared" si="13"/>
        <v>0</v>
      </c>
      <c r="H32" s="58">
        <f t="shared" si="13"/>
        <v>0</v>
      </c>
    </row>
    <row r="33" spans="1:8" ht="17.45" customHeight="1">
      <c r="A33" s="226"/>
      <c r="B33" s="223" t="s">
        <v>55</v>
      </c>
      <c r="C33" s="201" t="s">
        <v>50</v>
      </c>
      <c r="D33" s="41" t="s">
        <v>39</v>
      </c>
      <c r="E33" s="32">
        <v>19990000</v>
      </c>
      <c r="F33" s="32">
        <v>0</v>
      </c>
      <c r="G33" s="32">
        <v>0</v>
      </c>
      <c r="H33" s="33">
        <f t="shared" si="0"/>
        <v>19990000</v>
      </c>
    </row>
    <row r="34" spans="1:8" ht="17.45" customHeight="1">
      <c r="A34" s="226"/>
      <c r="B34" s="221"/>
      <c r="C34" s="175"/>
      <c r="D34" s="41" t="s">
        <v>40</v>
      </c>
      <c r="E34" s="32">
        <v>19990000</v>
      </c>
      <c r="F34" s="32">
        <v>0</v>
      </c>
      <c r="G34" s="32">
        <v>0</v>
      </c>
      <c r="H34" s="33">
        <f t="shared" si="0"/>
        <v>19990000</v>
      </c>
    </row>
    <row r="35" spans="1:8" ht="17.45" customHeight="1">
      <c r="A35" s="226"/>
      <c r="B35" s="221"/>
      <c r="C35" s="176"/>
      <c r="D35" s="41" t="s">
        <v>41</v>
      </c>
      <c r="E35" s="32">
        <f>SUM(E33-E34)</f>
        <v>0</v>
      </c>
      <c r="F35" s="32">
        <f t="shared" ref="F35:G35" si="14">SUM(F33-F34)</f>
        <v>0</v>
      </c>
      <c r="G35" s="32">
        <f t="shared" si="14"/>
        <v>0</v>
      </c>
      <c r="H35" s="33">
        <f t="shared" si="0"/>
        <v>0</v>
      </c>
    </row>
    <row r="36" spans="1:8" ht="17.45" customHeight="1">
      <c r="A36" s="226"/>
      <c r="B36" s="221"/>
      <c r="C36" s="174" t="s">
        <v>51</v>
      </c>
      <c r="D36" s="41" t="s">
        <v>39</v>
      </c>
      <c r="E36" s="32">
        <v>65005897</v>
      </c>
      <c r="F36" s="32">
        <v>0</v>
      </c>
      <c r="G36" s="32">
        <v>0</v>
      </c>
      <c r="H36" s="33">
        <f t="shared" si="0"/>
        <v>65005897</v>
      </c>
    </row>
    <row r="37" spans="1:8" ht="17.45" customHeight="1">
      <c r="A37" s="226"/>
      <c r="B37" s="221"/>
      <c r="C37" s="175"/>
      <c r="D37" s="41" t="s">
        <v>40</v>
      </c>
      <c r="E37" s="32">
        <v>65005897</v>
      </c>
      <c r="F37" s="32">
        <v>0</v>
      </c>
      <c r="G37" s="32">
        <v>0</v>
      </c>
      <c r="H37" s="33">
        <f t="shared" si="0"/>
        <v>65005897</v>
      </c>
    </row>
    <row r="38" spans="1:8" ht="17.45" customHeight="1">
      <c r="A38" s="226"/>
      <c r="B38" s="221"/>
      <c r="C38" s="176"/>
      <c r="D38" s="41" t="s">
        <v>41</v>
      </c>
      <c r="E38" s="32">
        <f>SUM(E36-E37)</f>
        <v>0</v>
      </c>
      <c r="F38" s="32">
        <f t="shared" ref="F38:G38" si="15">SUM(F36-F37)</f>
        <v>0</v>
      </c>
      <c r="G38" s="32">
        <f t="shared" si="15"/>
        <v>0</v>
      </c>
      <c r="H38" s="33">
        <f t="shared" si="0"/>
        <v>0</v>
      </c>
    </row>
    <row r="39" spans="1:8" ht="17.45" customHeight="1">
      <c r="A39" s="226"/>
      <c r="B39" s="221"/>
      <c r="C39" s="174" t="s">
        <v>52</v>
      </c>
      <c r="D39" s="41" t="s">
        <v>39</v>
      </c>
      <c r="E39" s="32">
        <v>22587853</v>
      </c>
      <c r="F39" s="32">
        <v>0</v>
      </c>
      <c r="G39" s="32">
        <v>0</v>
      </c>
      <c r="H39" s="33">
        <f t="shared" si="0"/>
        <v>22587853</v>
      </c>
    </row>
    <row r="40" spans="1:8" ht="17.45" customHeight="1">
      <c r="A40" s="226"/>
      <c r="B40" s="221"/>
      <c r="C40" s="175"/>
      <c r="D40" s="41" t="s">
        <v>40</v>
      </c>
      <c r="E40" s="32">
        <v>22587853</v>
      </c>
      <c r="F40" s="32">
        <v>0</v>
      </c>
      <c r="G40" s="32">
        <v>0</v>
      </c>
      <c r="H40" s="33">
        <f t="shared" si="0"/>
        <v>22587853</v>
      </c>
    </row>
    <row r="41" spans="1:8" ht="17.45" customHeight="1">
      <c r="A41" s="226"/>
      <c r="B41" s="221"/>
      <c r="C41" s="176"/>
      <c r="D41" s="41" t="s">
        <v>41</v>
      </c>
      <c r="E41" s="32">
        <f>SUM(E39-E40)</f>
        <v>0</v>
      </c>
      <c r="F41" s="32">
        <f t="shared" ref="F41:G41" si="16">SUM(F39-F40)</f>
        <v>0</v>
      </c>
      <c r="G41" s="32">
        <f t="shared" si="16"/>
        <v>0</v>
      </c>
      <c r="H41" s="33">
        <f t="shared" si="0"/>
        <v>0</v>
      </c>
    </row>
    <row r="42" spans="1:8" ht="17.45" customHeight="1">
      <c r="A42" s="226"/>
      <c r="B42" s="221"/>
      <c r="C42" s="174" t="s">
        <v>53</v>
      </c>
      <c r="D42" s="15" t="s">
        <v>39</v>
      </c>
      <c r="E42" s="31">
        <v>3314490</v>
      </c>
      <c r="F42" s="31">
        <v>0</v>
      </c>
      <c r="G42" s="31">
        <v>0</v>
      </c>
      <c r="H42" s="33">
        <f t="shared" si="0"/>
        <v>3314490</v>
      </c>
    </row>
    <row r="43" spans="1:8" ht="17.45" customHeight="1">
      <c r="A43" s="226"/>
      <c r="B43" s="221"/>
      <c r="C43" s="175"/>
      <c r="D43" s="41" t="s">
        <v>40</v>
      </c>
      <c r="E43" s="31">
        <v>3314490</v>
      </c>
      <c r="F43" s="32">
        <v>0</v>
      </c>
      <c r="G43" s="32">
        <v>0</v>
      </c>
      <c r="H43" s="33">
        <f t="shared" si="0"/>
        <v>3314490</v>
      </c>
    </row>
    <row r="44" spans="1:8" ht="17.45" customHeight="1">
      <c r="A44" s="226"/>
      <c r="B44" s="221"/>
      <c r="C44" s="175"/>
      <c r="D44" s="40" t="s">
        <v>41</v>
      </c>
      <c r="E44" s="35">
        <f>SUM(E42-E43)</f>
        <v>0</v>
      </c>
      <c r="F44" s="35">
        <f t="shared" ref="F44:G44" si="17">SUM(F42-F43)</f>
        <v>0</v>
      </c>
      <c r="G44" s="35">
        <f t="shared" si="17"/>
        <v>0</v>
      </c>
      <c r="H44" s="36">
        <f t="shared" si="0"/>
        <v>0</v>
      </c>
    </row>
    <row r="45" spans="1:8" ht="17.45" customHeight="1">
      <c r="A45" s="226"/>
      <c r="B45" s="221"/>
      <c r="C45" s="177" t="s">
        <v>54</v>
      </c>
      <c r="D45" s="63" t="s">
        <v>39</v>
      </c>
      <c r="E45" s="64">
        <v>1065450</v>
      </c>
      <c r="F45" s="64">
        <v>0</v>
      </c>
      <c r="G45" s="64">
        <v>0</v>
      </c>
      <c r="H45" s="92">
        <f t="shared" si="0"/>
        <v>1065450</v>
      </c>
    </row>
    <row r="46" spans="1:8" ht="17.45" customHeight="1">
      <c r="A46" s="226"/>
      <c r="B46" s="221"/>
      <c r="C46" s="177"/>
      <c r="D46" s="63" t="s">
        <v>40</v>
      </c>
      <c r="E46" s="64">
        <v>1065450</v>
      </c>
      <c r="F46" s="64">
        <v>0</v>
      </c>
      <c r="G46" s="64">
        <v>0</v>
      </c>
      <c r="H46" s="92">
        <f t="shared" si="0"/>
        <v>1065450</v>
      </c>
    </row>
    <row r="47" spans="1:8" ht="17.45" customHeight="1">
      <c r="A47" s="226"/>
      <c r="B47" s="221"/>
      <c r="C47" s="177"/>
      <c r="D47" s="63" t="s">
        <v>41</v>
      </c>
      <c r="E47" s="64">
        <f>SUM(E45-E46)</f>
        <v>0</v>
      </c>
      <c r="F47" s="64">
        <f t="shared" ref="F47:G47" si="18">SUM(F45-F46)</f>
        <v>0</v>
      </c>
      <c r="G47" s="64">
        <f t="shared" si="18"/>
        <v>0</v>
      </c>
      <c r="H47" s="92">
        <f t="shared" si="0"/>
        <v>0</v>
      </c>
    </row>
    <row r="48" spans="1:8" ht="18" customHeight="1">
      <c r="A48" s="226"/>
      <c r="B48" s="221"/>
      <c r="C48" s="175" t="s">
        <v>60</v>
      </c>
      <c r="D48" s="41" t="s">
        <v>39</v>
      </c>
      <c r="E48" s="35">
        <v>14169150</v>
      </c>
      <c r="F48" s="32">
        <v>0</v>
      </c>
      <c r="G48" s="32">
        <v>0</v>
      </c>
      <c r="H48" s="34">
        <f t="shared" si="0"/>
        <v>14169150</v>
      </c>
    </row>
    <row r="49" spans="1:8" ht="18" customHeight="1">
      <c r="A49" s="226"/>
      <c r="B49" s="221"/>
      <c r="C49" s="175"/>
      <c r="D49" s="41" t="s">
        <v>40</v>
      </c>
      <c r="E49" s="56">
        <v>14169150</v>
      </c>
      <c r="F49" s="32">
        <v>0</v>
      </c>
      <c r="G49" s="32">
        <v>0</v>
      </c>
      <c r="H49" s="33">
        <f t="shared" si="0"/>
        <v>14169150</v>
      </c>
    </row>
    <row r="50" spans="1:8" ht="18" customHeight="1">
      <c r="A50" s="226"/>
      <c r="B50" s="221"/>
      <c r="C50" s="176"/>
      <c r="D50" s="41" t="s">
        <v>41</v>
      </c>
      <c r="E50" s="32">
        <f>SUM(E48-E49)</f>
        <v>0</v>
      </c>
      <c r="F50" s="32">
        <v>0</v>
      </c>
      <c r="G50" s="32">
        <f t="shared" ref="G50" si="19">SUM(G48-G49)</f>
        <v>0</v>
      </c>
      <c r="H50" s="33">
        <f t="shared" si="0"/>
        <v>0</v>
      </c>
    </row>
    <row r="51" spans="1:8" ht="18" customHeight="1">
      <c r="A51" s="226"/>
      <c r="B51" s="221"/>
      <c r="C51" s="140" t="s">
        <v>34</v>
      </c>
      <c r="D51" s="65" t="s">
        <v>23</v>
      </c>
      <c r="E51" s="44">
        <f>SUM(E33+E36+E39+E42+E45+E48)</f>
        <v>126132840</v>
      </c>
      <c r="F51" s="44">
        <f t="shared" ref="F51:H51" si="20">SUM(F33+F36+F39+F42+F45+F48)</f>
        <v>0</v>
      </c>
      <c r="G51" s="57">
        <f t="shared" si="20"/>
        <v>0</v>
      </c>
      <c r="H51" s="58">
        <f t="shared" si="20"/>
        <v>126132840</v>
      </c>
    </row>
    <row r="52" spans="1:8" ht="18" customHeight="1">
      <c r="A52" s="226"/>
      <c r="B52" s="221"/>
      <c r="C52" s="141"/>
      <c r="D52" s="65" t="s">
        <v>24</v>
      </c>
      <c r="E52" s="44">
        <f t="shared" ref="E52:H53" si="21">SUM(E34+E37+E40+E43+E46+E49)</f>
        <v>126132840</v>
      </c>
      <c r="F52" s="44">
        <f t="shared" si="21"/>
        <v>0</v>
      </c>
      <c r="G52" s="57">
        <f t="shared" si="21"/>
        <v>0</v>
      </c>
      <c r="H52" s="58">
        <f t="shared" si="21"/>
        <v>126132840</v>
      </c>
    </row>
    <row r="53" spans="1:8" ht="18" customHeight="1">
      <c r="A53" s="226"/>
      <c r="B53" s="224"/>
      <c r="C53" s="142"/>
      <c r="D53" s="65" t="s">
        <v>25</v>
      </c>
      <c r="E53" s="44">
        <f t="shared" si="21"/>
        <v>0</v>
      </c>
      <c r="F53" s="44">
        <f t="shared" si="21"/>
        <v>0</v>
      </c>
      <c r="G53" s="57">
        <f t="shared" si="21"/>
        <v>0</v>
      </c>
      <c r="H53" s="58">
        <f t="shared" si="21"/>
        <v>0</v>
      </c>
    </row>
    <row r="54" spans="1:8" ht="18" customHeight="1">
      <c r="A54" s="226"/>
      <c r="B54" s="229" t="s">
        <v>26</v>
      </c>
      <c r="C54" s="230"/>
      <c r="D54" s="65" t="s">
        <v>23</v>
      </c>
      <c r="E54" s="44">
        <f>SUM(E21+E30+E51)</f>
        <v>1190465140</v>
      </c>
      <c r="F54" s="44">
        <f t="shared" ref="F54:H54" si="22">SUM(F21+F30+F51)</f>
        <v>0</v>
      </c>
      <c r="G54" s="59">
        <f t="shared" si="22"/>
        <v>0</v>
      </c>
      <c r="H54" s="58">
        <f t="shared" si="22"/>
        <v>1190465140</v>
      </c>
    </row>
    <row r="55" spans="1:8" ht="18" customHeight="1">
      <c r="A55" s="226"/>
      <c r="B55" s="231"/>
      <c r="C55" s="212"/>
      <c r="D55" s="65" t="s">
        <v>24</v>
      </c>
      <c r="E55" s="60">
        <f t="shared" ref="E55:H56" si="23">SUM(E22+E31+E52)</f>
        <v>1190465140</v>
      </c>
      <c r="F55" s="60">
        <f t="shared" si="23"/>
        <v>0</v>
      </c>
      <c r="G55" s="59">
        <f t="shared" si="23"/>
        <v>0</v>
      </c>
      <c r="H55" s="58">
        <f t="shared" si="23"/>
        <v>1190465140</v>
      </c>
    </row>
    <row r="56" spans="1:8" ht="18" customHeight="1">
      <c r="A56" s="227"/>
      <c r="B56" s="232"/>
      <c r="C56" s="213"/>
      <c r="D56" s="65" t="s">
        <v>25</v>
      </c>
      <c r="E56" s="60">
        <f t="shared" si="23"/>
        <v>0</v>
      </c>
      <c r="F56" s="60">
        <f t="shared" si="23"/>
        <v>0</v>
      </c>
      <c r="G56" s="61">
        <f t="shared" si="23"/>
        <v>0</v>
      </c>
      <c r="H56" s="58">
        <f t="shared" si="23"/>
        <v>0</v>
      </c>
    </row>
    <row r="57" spans="1:8" ht="18" customHeight="1">
      <c r="A57" s="228" t="s">
        <v>1</v>
      </c>
      <c r="B57" s="220" t="s">
        <v>56</v>
      </c>
      <c r="C57" s="201" t="s">
        <v>56</v>
      </c>
      <c r="D57" s="41" t="s">
        <v>39</v>
      </c>
      <c r="E57" s="32">
        <v>0</v>
      </c>
      <c r="F57" s="32">
        <v>0</v>
      </c>
      <c r="G57" s="32">
        <v>0</v>
      </c>
      <c r="H57" s="33">
        <f t="shared" si="0"/>
        <v>0</v>
      </c>
    </row>
    <row r="58" spans="1:8" ht="18" customHeight="1">
      <c r="A58" s="226"/>
      <c r="B58" s="221"/>
      <c r="C58" s="175"/>
      <c r="D58" s="41" t="s">
        <v>40</v>
      </c>
      <c r="E58" s="32">
        <v>0</v>
      </c>
      <c r="F58" s="32">
        <v>0</v>
      </c>
      <c r="G58" s="32">
        <v>0</v>
      </c>
      <c r="H58" s="33">
        <f t="shared" si="0"/>
        <v>0</v>
      </c>
    </row>
    <row r="59" spans="1:8" ht="18" customHeight="1">
      <c r="A59" s="226"/>
      <c r="B59" s="221"/>
      <c r="C59" s="176"/>
      <c r="D59" s="41" t="s">
        <v>41</v>
      </c>
      <c r="E59" s="32">
        <f>SUM(E57-E58)</f>
        <v>0</v>
      </c>
      <c r="F59" s="32">
        <f t="shared" ref="F59:G59" si="24">SUM(F57-F58)</f>
        <v>0</v>
      </c>
      <c r="G59" s="32">
        <f t="shared" si="24"/>
        <v>0</v>
      </c>
      <c r="H59" s="33">
        <f t="shared" si="0"/>
        <v>0</v>
      </c>
    </row>
    <row r="60" spans="1:8" ht="18" customHeight="1">
      <c r="A60" s="226"/>
      <c r="B60" s="221"/>
      <c r="C60" s="174" t="s">
        <v>57</v>
      </c>
      <c r="D60" s="41" t="s">
        <v>39</v>
      </c>
      <c r="E60" s="32">
        <v>7576000</v>
      </c>
      <c r="F60" s="32">
        <v>0</v>
      </c>
      <c r="G60" s="32">
        <v>0</v>
      </c>
      <c r="H60" s="33">
        <f t="shared" si="0"/>
        <v>7576000</v>
      </c>
    </row>
    <row r="61" spans="1:8" ht="18" customHeight="1">
      <c r="A61" s="226"/>
      <c r="B61" s="221"/>
      <c r="C61" s="175"/>
      <c r="D61" s="41" t="s">
        <v>40</v>
      </c>
      <c r="E61" s="32">
        <v>7576000</v>
      </c>
      <c r="F61" s="32">
        <v>0</v>
      </c>
      <c r="G61" s="32">
        <v>0</v>
      </c>
      <c r="H61" s="33">
        <f t="shared" si="0"/>
        <v>7576000</v>
      </c>
    </row>
    <row r="62" spans="1:8" ht="18" customHeight="1">
      <c r="A62" s="226"/>
      <c r="B62" s="221"/>
      <c r="C62" s="176"/>
      <c r="D62" s="41" t="s">
        <v>41</v>
      </c>
      <c r="E62" s="32">
        <f>SUM(E60-E61)</f>
        <v>0</v>
      </c>
      <c r="F62" s="32">
        <f t="shared" ref="F62:G62" si="25">SUM(F60-F61)</f>
        <v>0</v>
      </c>
      <c r="G62" s="32">
        <f t="shared" si="25"/>
        <v>0</v>
      </c>
      <c r="H62" s="33">
        <f t="shared" si="0"/>
        <v>0</v>
      </c>
    </row>
    <row r="63" spans="1:8" ht="18" customHeight="1">
      <c r="A63" s="226"/>
      <c r="B63" s="221"/>
      <c r="C63" s="174" t="s">
        <v>58</v>
      </c>
      <c r="D63" s="41" t="s">
        <v>39</v>
      </c>
      <c r="E63" s="32">
        <v>686000</v>
      </c>
      <c r="F63" s="32">
        <v>0</v>
      </c>
      <c r="G63" s="32">
        <v>0</v>
      </c>
      <c r="H63" s="33">
        <f t="shared" si="0"/>
        <v>686000</v>
      </c>
    </row>
    <row r="64" spans="1:8" ht="18" customHeight="1">
      <c r="A64" s="226"/>
      <c r="B64" s="221"/>
      <c r="C64" s="175"/>
      <c r="D64" s="41" t="s">
        <v>40</v>
      </c>
      <c r="E64" s="32">
        <v>686000</v>
      </c>
      <c r="F64" s="32">
        <v>0</v>
      </c>
      <c r="G64" s="32">
        <v>0</v>
      </c>
      <c r="H64" s="33">
        <f t="shared" si="0"/>
        <v>686000</v>
      </c>
    </row>
    <row r="65" spans="1:8" ht="18" customHeight="1">
      <c r="A65" s="226"/>
      <c r="B65" s="221"/>
      <c r="C65" s="176"/>
      <c r="D65" s="41" t="s">
        <v>41</v>
      </c>
      <c r="E65" s="32">
        <f>SUM(E63-E64)</f>
        <v>0</v>
      </c>
      <c r="F65" s="32">
        <f t="shared" ref="F65:G65" si="26">SUM(F63-F64)</f>
        <v>0</v>
      </c>
      <c r="G65" s="32">
        <f t="shared" si="26"/>
        <v>0</v>
      </c>
      <c r="H65" s="33">
        <f t="shared" si="0"/>
        <v>0</v>
      </c>
    </row>
    <row r="66" spans="1:8" ht="18" customHeight="1">
      <c r="A66" s="226"/>
      <c r="B66" s="221"/>
      <c r="C66" s="140" t="s">
        <v>34</v>
      </c>
      <c r="D66" s="65" t="s">
        <v>23</v>
      </c>
      <c r="E66" s="44">
        <f t="shared" ref="E66:H68" si="27">SUM(E57+E60+E63)</f>
        <v>8262000</v>
      </c>
      <c r="F66" s="44">
        <f t="shared" si="27"/>
        <v>0</v>
      </c>
      <c r="G66" s="57">
        <f t="shared" si="27"/>
        <v>0</v>
      </c>
      <c r="H66" s="58">
        <f t="shared" si="27"/>
        <v>8262000</v>
      </c>
    </row>
    <row r="67" spans="1:8" ht="18" customHeight="1">
      <c r="A67" s="226"/>
      <c r="B67" s="221"/>
      <c r="C67" s="141"/>
      <c r="D67" s="65" t="s">
        <v>24</v>
      </c>
      <c r="E67" s="44">
        <f t="shared" si="27"/>
        <v>8262000</v>
      </c>
      <c r="F67" s="44">
        <f t="shared" si="27"/>
        <v>0</v>
      </c>
      <c r="G67" s="57">
        <f t="shared" si="27"/>
        <v>0</v>
      </c>
      <c r="H67" s="58">
        <f t="shared" si="27"/>
        <v>8262000</v>
      </c>
    </row>
    <row r="68" spans="1:8" ht="18" customHeight="1">
      <c r="A68" s="226"/>
      <c r="B68" s="224"/>
      <c r="C68" s="142"/>
      <c r="D68" s="65" t="s">
        <v>25</v>
      </c>
      <c r="E68" s="44">
        <f t="shared" si="27"/>
        <v>0</v>
      </c>
      <c r="F68" s="44">
        <f t="shared" si="27"/>
        <v>0</v>
      </c>
      <c r="G68" s="57">
        <f t="shared" si="27"/>
        <v>0</v>
      </c>
      <c r="H68" s="58">
        <f t="shared" si="27"/>
        <v>0</v>
      </c>
    </row>
    <row r="69" spans="1:8" ht="18" customHeight="1">
      <c r="A69" s="226"/>
      <c r="B69" s="229" t="s">
        <v>26</v>
      </c>
      <c r="C69" s="230"/>
      <c r="D69" s="65" t="s">
        <v>23</v>
      </c>
      <c r="E69" s="44">
        <f>SUM(E66)</f>
        <v>8262000</v>
      </c>
      <c r="F69" s="44">
        <f t="shared" ref="F69:H69" si="28">SUM(F66)</f>
        <v>0</v>
      </c>
      <c r="G69" s="59">
        <f t="shared" si="28"/>
        <v>0</v>
      </c>
      <c r="H69" s="58">
        <f t="shared" si="28"/>
        <v>8262000</v>
      </c>
    </row>
    <row r="70" spans="1:8" ht="18" customHeight="1">
      <c r="A70" s="226"/>
      <c r="B70" s="231"/>
      <c r="C70" s="212"/>
      <c r="D70" s="65" t="s">
        <v>24</v>
      </c>
      <c r="E70" s="60">
        <f t="shared" ref="E70:H71" si="29">SUM(E67)</f>
        <v>8262000</v>
      </c>
      <c r="F70" s="60">
        <f t="shared" si="29"/>
        <v>0</v>
      </c>
      <c r="G70" s="59">
        <f t="shared" si="29"/>
        <v>0</v>
      </c>
      <c r="H70" s="58">
        <f t="shared" si="29"/>
        <v>8262000</v>
      </c>
    </row>
    <row r="71" spans="1:8" ht="18" customHeight="1">
      <c r="A71" s="226"/>
      <c r="B71" s="232"/>
      <c r="C71" s="213"/>
      <c r="D71" s="65" t="s">
        <v>25</v>
      </c>
      <c r="E71" s="60">
        <f t="shared" si="29"/>
        <v>0</v>
      </c>
      <c r="F71" s="60">
        <f t="shared" si="29"/>
        <v>0</v>
      </c>
      <c r="G71" s="61">
        <f t="shared" si="29"/>
        <v>0</v>
      </c>
      <c r="H71" s="58">
        <f t="shared" si="29"/>
        <v>0</v>
      </c>
    </row>
    <row r="72" spans="1:8" ht="17.45" customHeight="1">
      <c r="A72" s="167" t="s">
        <v>74</v>
      </c>
      <c r="B72" s="204" t="s">
        <v>86</v>
      </c>
      <c r="C72" s="209" t="s">
        <v>85</v>
      </c>
      <c r="D72" s="41" t="s">
        <v>39</v>
      </c>
      <c r="E72" s="32">
        <v>1242000</v>
      </c>
      <c r="F72" s="32">
        <v>0</v>
      </c>
      <c r="G72" s="32">
        <v>0</v>
      </c>
      <c r="H72" s="33">
        <f t="shared" ref="H72:H188" si="30">SUM(E72+F72+G72)</f>
        <v>1242000</v>
      </c>
    </row>
    <row r="73" spans="1:8" ht="17.45" customHeight="1">
      <c r="A73" s="168"/>
      <c r="B73" s="205"/>
      <c r="C73" s="210"/>
      <c r="D73" s="41" t="s">
        <v>40</v>
      </c>
      <c r="E73" s="32">
        <v>1242000</v>
      </c>
      <c r="F73" s="32">
        <v>0</v>
      </c>
      <c r="G73" s="32">
        <v>0</v>
      </c>
      <c r="H73" s="33">
        <f t="shared" si="30"/>
        <v>1242000</v>
      </c>
    </row>
    <row r="74" spans="1:8" ht="17.45" customHeight="1">
      <c r="A74" s="168"/>
      <c r="B74" s="205"/>
      <c r="C74" s="211"/>
      <c r="D74" s="41" t="s">
        <v>41</v>
      </c>
      <c r="E74" s="32">
        <f>SUM(E72-E73)</f>
        <v>0</v>
      </c>
      <c r="F74" s="32">
        <f t="shared" ref="F74:G74" si="31">SUM(F72-F73)</f>
        <v>0</v>
      </c>
      <c r="G74" s="32">
        <f t="shared" si="31"/>
        <v>0</v>
      </c>
      <c r="H74" s="33">
        <f t="shared" si="30"/>
        <v>0</v>
      </c>
    </row>
    <row r="75" spans="1:8" ht="17.45" customHeight="1">
      <c r="A75" s="168"/>
      <c r="B75" s="205"/>
      <c r="C75" s="140" t="s">
        <v>34</v>
      </c>
      <c r="D75" s="65" t="s">
        <v>23</v>
      </c>
      <c r="E75" s="44">
        <f>SUM(E72)</f>
        <v>1242000</v>
      </c>
      <c r="F75" s="44">
        <f t="shared" ref="F75:H75" si="32">SUM(F72)</f>
        <v>0</v>
      </c>
      <c r="G75" s="44">
        <f t="shared" si="32"/>
        <v>0</v>
      </c>
      <c r="H75" s="67">
        <f t="shared" si="32"/>
        <v>1242000</v>
      </c>
    </row>
    <row r="76" spans="1:8" ht="17.45" customHeight="1">
      <c r="A76" s="168"/>
      <c r="B76" s="205"/>
      <c r="C76" s="141"/>
      <c r="D76" s="65" t="s">
        <v>24</v>
      </c>
      <c r="E76" s="44">
        <f t="shared" ref="E76:H76" si="33">SUM(E73)</f>
        <v>1242000</v>
      </c>
      <c r="F76" s="44">
        <f t="shared" si="33"/>
        <v>0</v>
      </c>
      <c r="G76" s="44">
        <f t="shared" si="33"/>
        <v>0</v>
      </c>
      <c r="H76" s="67">
        <f t="shared" si="33"/>
        <v>1242000</v>
      </c>
    </row>
    <row r="77" spans="1:8" ht="17.45" customHeight="1">
      <c r="A77" s="168"/>
      <c r="B77" s="206"/>
      <c r="C77" s="142"/>
      <c r="D77" s="65" t="s">
        <v>25</v>
      </c>
      <c r="E77" s="44">
        <f t="shared" ref="E77:H77" si="34">SUM(E74)</f>
        <v>0</v>
      </c>
      <c r="F77" s="44">
        <f t="shared" si="34"/>
        <v>0</v>
      </c>
      <c r="G77" s="44">
        <f t="shared" si="34"/>
        <v>0</v>
      </c>
      <c r="H77" s="67">
        <f t="shared" si="34"/>
        <v>0</v>
      </c>
    </row>
    <row r="78" spans="1:8" ht="17.45" customHeight="1">
      <c r="A78" s="168"/>
      <c r="B78" s="170" t="s">
        <v>87</v>
      </c>
      <c r="C78" s="174" t="s">
        <v>89</v>
      </c>
      <c r="D78" s="41" t="s">
        <v>39</v>
      </c>
      <c r="E78" s="32">
        <v>10980000</v>
      </c>
      <c r="F78" s="32">
        <f>SUM(F73-F74)</f>
        <v>0</v>
      </c>
      <c r="G78" s="32">
        <v>0</v>
      </c>
      <c r="H78" s="33">
        <f t="shared" ref="H78:H86" si="35">SUM(E78+F78+G78)</f>
        <v>10980000</v>
      </c>
    </row>
    <row r="79" spans="1:8" ht="17.45" customHeight="1">
      <c r="A79" s="168"/>
      <c r="B79" s="171"/>
      <c r="C79" s="175"/>
      <c r="D79" s="41" t="s">
        <v>40</v>
      </c>
      <c r="E79" s="32">
        <v>10980000</v>
      </c>
      <c r="F79" s="32">
        <f>SUM(F74-F78)</f>
        <v>0</v>
      </c>
      <c r="G79" s="32">
        <v>0</v>
      </c>
      <c r="H79" s="33">
        <f t="shared" si="35"/>
        <v>10980000</v>
      </c>
    </row>
    <row r="80" spans="1:8" ht="17.45" customHeight="1">
      <c r="A80" s="168"/>
      <c r="B80" s="171"/>
      <c r="C80" s="176"/>
      <c r="D80" s="41" t="s">
        <v>41</v>
      </c>
      <c r="E80" s="32">
        <f>SUM(E78-E79)</f>
        <v>0</v>
      </c>
      <c r="F80" s="32">
        <f t="shared" ref="F80:G80" si="36">SUM(F78-F79)</f>
        <v>0</v>
      </c>
      <c r="G80" s="32">
        <f t="shared" si="36"/>
        <v>0</v>
      </c>
      <c r="H80" s="33">
        <f t="shared" si="35"/>
        <v>0</v>
      </c>
    </row>
    <row r="81" spans="1:8" ht="17.45" customHeight="1">
      <c r="A81" s="168"/>
      <c r="B81" s="171"/>
      <c r="C81" s="174" t="s">
        <v>90</v>
      </c>
      <c r="D81" s="41" t="s">
        <v>39</v>
      </c>
      <c r="E81" s="32">
        <v>100000</v>
      </c>
      <c r="F81" s="32">
        <f t="shared" ref="F81" si="37">SUM(F79-F80)</f>
        <v>0</v>
      </c>
      <c r="G81" s="32">
        <v>0</v>
      </c>
      <c r="H81" s="33">
        <f t="shared" si="35"/>
        <v>100000</v>
      </c>
    </row>
    <row r="82" spans="1:8" ht="17.45" customHeight="1">
      <c r="A82" s="168"/>
      <c r="B82" s="171"/>
      <c r="C82" s="175"/>
      <c r="D82" s="41" t="s">
        <v>40</v>
      </c>
      <c r="E82" s="32">
        <v>100000</v>
      </c>
      <c r="F82" s="32">
        <f t="shared" ref="F82" si="38">SUM(F80-F81)</f>
        <v>0</v>
      </c>
      <c r="G82" s="32">
        <v>0</v>
      </c>
      <c r="H82" s="33">
        <f t="shared" si="35"/>
        <v>100000</v>
      </c>
    </row>
    <row r="83" spans="1:8" ht="17.45" customHeight="1">
      <c r="A83" s="168"/>
      <c r="B83" s="171"/>
      <c r="C83" s="176"/>
      <c r="D83" s="41" t="s">
        <v>41</v>
      </c>
      <c r="E83" s="32">
        <f>SUM(E81-E82)</f>
        <v>0</v>
      </c>
      <c r="F83" s="32">
        <f t="shared" ref="F83:G83" si="39">SUM(F81-F82)</f>
        <v>0</v>
      </c>
      <c r="G83" s="32">
        <f t="shared" si="39"/>
        <v>0</v>
      </c>
      <c r="H83" s="33">
        <f t="shared" si="35"/>
        <v>0</v>
      </c>
    </row>
    <row r="84" spans="1:8" ht="17.45" customHeight="1">
      <c r="A84" s="168"/>
      <c r="B84" s="171"/>
      <c r="C84" s="174" t="s">
        <v>91</v>
      </c>
      <c r="D84" s="41" t="s">
        <v>39</v>
      </c>
      <c r="E84" s="32">
        <v>14100000</v>
      </c>
      <c r="F84" s="32">
        <f t="shared" ref="F84" si="40">SUM(F82-F83)</f>
        <v>0</v>
      </c>
      <c r="G84" s="32">
        <v>0</v>
      </c>
      <c r="H84" s="33">
        <f t="shared" si="35"/>
        <v>14100000</v>
      </c>
    </row>
    <row r="85" spans="1:8" ht="17.45" customHeight="1">
      <c r="A85" s="168"/>
      <c r="B85" s="171"/>
      <c r="C85" s="175"/>
      <c r="D85" s="41" t="s">
        <v>40</v>
      </c>
      <c r="E85" s="32">
        <v>14100000</v>
      </c>
      <c r="F85" s="32">
        <f t="shared" ref="F85" si="41">SUM(F83-F84)</f>
        <v>0</v>
      </c>
      <c r="G85" s="32">
        <v>0</v>
      </c>
      <c r="H85" s="33">
        <f t="shared" si="35"/>
        <v>14100000</v>
      </c>
    </row>
    <row r="86" spans="1:8" ht="17.45" customHeight="1">
      <c r="A86" s="168"/>
      <c r="B86" s="171"/>
      <c r="C86" s="176"/>
      <c r="D86" s="41" t="s">
        <v>41</v>
      </c>
      <c r="E86" s="32">
        <f>SUM(E84-E85)</f>
        <v>0</v>
      </c>
      <c r="F86" s="32">
        <f t="shared" ref="F86:G86" si="42">SUM(F84-F85)</f>
        <v>0</v>
      </c>
      <c r="G86" s="32">
        <f t="shared" si="42"/>
        <v>0</v>
      </c>
      <c r="H86" s="33">
        <f t="shared" si="35"/>
        <v>0</v>
      </c>
    </row>
    <row r="87" spans="1:8" ht="17.45" customHeight="1">
      <c r="A87" s="168"/>
      <c r="B87" s="171"/>
      <c r="C87" s="174" t="s">
        <v>127</v>
      </c>
      <c r="D87" s="41" t="s">
        <v>39</v>
      </c>
      <c r="E87" s="32">
        <v>0</v>
      </c>
      <c r="F87" s="32">
        <v>0</v>
      </c>
      <c r="G87" s="32">
        <v>17588169</v>
      </c>
      <c r="H87" s="33">
        <f t="shared" si="30"/>
        <v>17588169</v>
      </c>
    </row>
    <row r="88" spans="1:8" ht="17.45" customHeight="1">
      <c r="A88" s="168"/>
      <c r="B88" s="171"/>
      <c r="C88" s="175"/>
      <c r="D88" s="41" t="s">
        <v>40</v>
      </c>
      <c r="E88" s="32">
        <v>0</v>
      </c>
      <c r="F88" s="32">
        <v>0</v>
      </c>
      <c r="G88" s="32">
        <v>12588169</v>
      </c>
      <c r="H88" s="33">
        <f t="shared" si="30"/>
        <v>12588169</v>
      </c>
    </row>
    <row r="89" spans="1:8" ht="17.45" customHeight="1">
      <c r="A89" s="168"/>
      <c r="B89" s="171"/>
      <c r="C89" s="176"/>
      <c r="D89" s="41" t="s">
        <v>41</v>
      </c>
      <c r="E89" s="32">
        <v>0</v>
      </c>
      <c r="F89" s="32">
        <f t="shared" ref="F89:G89" si="43">SUM(F87-F88)</f>
        <v>0</v>
      </c>
      <c r="G89" s="32">
        <f t="shared" si="43"/>
        <v>5000000</v>
      </c>
      <c r="H89" s="33">
        <f t="shared" si="30"/>
        <v>5000000</v>
      </c>
    </row>
    <row r="90" spans="1:8" ht="17.45" customHeight="1">
      <c r="A90" s="168"/>
      <c r="B90" s="171"/>
      <c r="C90" s="174" t="s">
        <v>115</v>
      </c>
      <c r="D90" s="41" t="s">
        <v>39</v>
      </c>
      <c r="E90" s="32">
        <v>7300000</v>
      </c>
      <c r="F90" s="32">
        <f t="shared" ref="F90" si="44">SUM(F76-F77)</f>
        <v>0</v>
      </c>
      <c r="G90" s="32">
        <v>0</v>
      </c>
      <c r="H90" s="33">
        <f t="shared" ref="H90:H92" si="45">SUM(E90+F90+G90)</f>
        <v>7300000</v>
      </c>
    </row>
    <row r="91" spans="1:8" ht="17.45" customHeight="1">
      <c r="A91" s="168"/>
      <c r="B91" s="171"/>
      <c r="C91" s="175"/>
      <c r="D91" s="41" t="s">
        <v>40</v>
      </c>
      <c r="E91" s="32">
        <v>7300000</v>
      </c>
      <c r="F91" s="32">
        <f t="shared" ref="F91" si="46">SUM(F77-F90)</f>
        <v>0</v>
      </c>
      <c r="G91" s="32">
        <v>0</v>
      </c>
      <c r="H91" s="33">
        <f t="shared" si="45"/>
        <v>7300000</v>
      </c>
    </row>
    <row r="92" spans="1:8" ht="17.45" customHeight="1">
      <c r="A92" s="168"/>
      <c r="B92" s="171"/>
      <c r="C92" s="176"/>
      <c r="D92" s="41" t="s">
        <v>41</v>
      </c>
      <c r="E92" s="32">
        <f>SUM(E90-E91)</f>
        <v>0</v>
      </c>
      <c r="F92" s="32">
        <f t="shared" ref="F92:G92" si="47">SUM(F90-F91)</f>
        <v>0</v>
      </c>
      <c r="G92" s="32">
        <f t="shared" si="47"/>
        <v>0</v>
      </c>
      <c r="H92" s="33">
        <f t="shared" si="45"/>
        <v>0</v>
      </c>
    </row>
    <row r="93" spans="1:8" ht="17.45" customHeight="1">
      <c r="A93" s="168"/>
      <c r="B93" s="171"/>
      <c r="C93" s="174" t="s">
        <v>96</v>
      </c>
      <c r="D93" s="41" t="s">
        <v>39</v>
      </c>
      <c r="E93" s="32">
        <v>38703860</v>
      </c>
      <c r="F93" s="32">
        <f t="shared" ref="F93" si="48">SUM(F88-F89)</f>
        <v>0</v>
      </c>
      <c r="G93" s="32">
        <v>0</v>
      </c>
      <c r="H93" s="33">
        <f t="shared" si="30"/>
        <v>38703860</v>
      </c>
    </row>
    <row r="94" spans="1:8" ht="17.45" customHeight="1">
      <c r="A94" s="168"/>
      <c r="B94" s="171"/>
      <c r="C94" s="175"/>
      <c r="D94" s="41" t="s">
        <v>40</v>
      </c>
      <c r="E94" s="32">
        <v>38703860</v>
      </c>
      <c r="F94" s="32">
        <f t="shared" ref="F94" si="49">SUM(F89-F93)</f>
        <v>0</v>
      </c>
      <c r="G94" s="32">
        <v>0</v>
      </c>
      <c r="H94" s="33">
        <f t="shared" si="30"/>
        <v>38703860</v>
      </c>
    </row>
    <row r="95" spans="1:8" ht="17.45" customHeight="1">
      <c r="A95" s="168"/>
      <c r="B95" s="171"/>
      <c r="C95" s="176"/>
      <c r="D95" s="41" t="s">
        <v>41</v>
      </c>
      <c r="E95" s="32">
        <f>SUM(E93-E94)</f>
        <v>0</v>
      </c>
      <c r="F95" s="32">
        <f t="shared" ref="F95" si="50">SUM(F93-F94)</f>
        <v>0</v>
      </c>
      <c r="G95" s="32">
        <f t="shared" ref="G95" si="51">SUM(G93-G94)</f>
        <v>0</v>
      </c>
      <c r="H95" s="33">
        <f t="shared" si="30"/>
        <v>0</v>
      </c>
    </row>
    <row r="96" spans="1:8" ht="17.45" customHeight="1">
      <c r="A96" s="168"/>
      <c r="B96" s="171"/>
      <c r="C96" s="174" t="s">
        <v>97</v>
      </c>
      <c r="D96" s="41" t="s">
        <v>39</v>
      </c>
      <c r="E96" s="32">
        <v>40303000</v>
      </c>
      <c r="F96" s="32">
        <f t="shared" ref="F96" si="52">SUM(F94-F95)</f>
        <v>0</v>
      </c>
      <c r="G96" s="32">
        <v>0</v>
      </c>
      <c r="H96" s="33">
        <f t="shared" ref="H96:H98" si="53">SUM(E96+F96+G96)</f>
        <v>40303000</v>
      </c>
    </row>
    <row r="97" spans="1:8" ht="17.45" customHeight="1">
      <c r="A97" s="168"/>
      <c r="B97" s="171"/>
      <c r="C97" s="175"/>
      <c r="D97" s="41" t="s">
        <v>40</v>
      </c>
      <c r="E97" s="32">
        <v>40303000</v>
      </c>
      <c r="F97" s="32">
        <f t="shared" ref="F97" si="54">SUM(F95-F96)</f>
        <v>0</v>
      </c>
      <c r="G97" s="32">
        <v>0</v>
      </c>
      <c r="H97" s="33">
        <f t="shared" si="53"/>
        <v>40303000</v>
      </c>
    </row>
    <row r="98" spans="1:8" ht="17.45" customHeight="1">
      <c r="A98" s="168"/>
      <c r="B98" s="171"/>
      <c r="C98" s="176"/>
      <c r="D98" s="41" t="s">
        <v>41</v>
      </c>
      <c r="E98" s="32">
        <f>SUM(E96-E97)</f>
        <v>0</v>
      </c>
      <c r="F98" s="32">
        <f t="shared" ref="F98:G107" si="55">SUM(F96-F97)</f>
        <v>0</v>
      </c>
      <c r="G98" s="32">
        <f t="shared" ref="G98" si="56">SUM(G96-G97)</f>
        <v>0</v>
      </c>
      <c r="H98" s="33">
        <f t="shared" si="53"/>
        <v>0</v>
      </c>
    </row>
    <row r="99" spans="1:8" ht="17.45" customHeight="1">
      <c r="A99" s="168"/>
      <c r="B99" s="171"/>
      <c r="C99" s="174" t="s">
        <v>104</v>
      </c>
      <c r="D99" s="41" t="s">
        <v>39</v>
      </c>
      <c r="E99" s="32">
        <v>7850000</v>
      </c>
      <c r="F99" s="32">
        <f t="shared" si="55"/>
        <v>0</v>
      </c>
      <c r="G99" s="32">
        <v>0</v>
      </c>
      <c r="H99" s="33">
        <f t="shared" ref="H99:H104" si="57">SUM(E99+F99+G99)</f>
        <v>7850000</v>
      </c>
    </row>
    <row r="100" spans="1:8" ht="17.45" customHeight="1">
      <c r="A100" s="168"/>
      <c r="B100" s="171"/>
      <c r="C100" s="175"/>
      <c r="D100" s="41" t="s">
        <v>40</v>
      </c>
      <c r="E100" s="32">
        <v>7850000</v>
      </c>
      <c r="F100" s="32">
        <f t="shared" si="55"/>
        <v>0</v>
      </c>
      <c r="G100" s="32">
        <v>0</v>
      </c>
      <c r="H100" s="33">
        <f t="shared" si="57"/>
        <v>7850000</v>
      </c>
    </row>
    <row r="101" spans="1:8" ht="17.45" customHeight="1">
      <c r="A101" s="168"/>
      <c r="B101" s="171"/>
      <c r="C101" s="176"/>
      <c r="D101" s="41" t="s">
        <v>41</v>
      </c>
      <c r="E101" s="32">
        <f>SUM(E99-E100)</f>
        <v>0</v>
      </c>
      <c r="F101" s="32">
        <f t="shared" ref="F101:G103" si="58">SUM(F99-F100)</f>
        <v>0</v>
      </c>
      <c r="G101" s="32">
        <f t="shared" si="58"/>
        <v>0</v>
      </c>
      <c r="H101" s="33">
        <f t="shared" si="57"/>
        <v>0</v>
      </c>
    </row>
    <row r="102" spans="1:8" ht="17.45" customHeight="1">
      <c r="A102" s="168"/>
      <c r="B102" s="171"/>
      <c r="C102" s="174" t="s">
        <v>105</v>
      </c>
      <c r="D102" s="41" t="s">
        <v>39</v>
      </c>
      <c r="E102" s="32">
        <v>3328000</v>
      </c>
      <c r="F102" s="32">
        <f t="shared" si="58"/>
        <v>0</v>
      </c>
      <c r="G102" s="32">
        <v>0</v>
      </c>
      <c r="H102" s="33">
        <f t="shared" si="57"/>
        <v>3328000</v>
      </c>
    </row>
    <row r="103" spans="1:8" ht="17.45" customHeight="1">
      <c r="A103" s="168"/>
      <c r="B103" s="171"/>
      <c r="C103" s="175"/>
      <c r="D103" s="41" t="s">
        <v>40</v>
      </c>
      <c r="E103" s="32">
        <v>3328000</v>
      </c>
      <c r="F103" s="32">
        <f t="shared" si="58"/>
        <v>0</v>
      </c>
      <c r="G103" s="32">
        <v>0</v>
      </c>
      <c r="H103" s="33">
        <f t="shared" si="57"/>
        <v>3328000</v>
      </c>
    </row>
    <row r="104" spans="1:8" ht="17.45" customHeight="1">
      <c r="A104" s="168"/>
      <c r="B104" s="171"/>
      <c r="C104" s="176"/>
      <c r="D104" s="41" t="s">
        <v>41</v>
      </c>
      <c r="E104" s="32">
        <f>SUM(E102-E103)</f>
        <v>0</v>
      </c>
      <c r="F104" s="32">
        <f t="shared" ref="F104:G104" si="59">SUM(F102-F103)</f>
        <v>0</v>
      </c>
      <c r="G104" s="32">
        <f t="shared" si="59"/>
        <v>0</v>
      </c>
      <c r="H104" s="33">
        <f t="shared" si="57"/>
        <v>0</v>
      </c>
    </row>
    <row r="105" spans="1:8" ht="17.45" customHeight="1">
      <c r="A105" s="168"/>
      <c r="B105" s="171"/>
      <c r="C105" s="174" t="s">
        <v>98</v>
      </c>
      <c r="D105" s="41" t="s">
        <v>39</v>
      </c>
      <c r="E105" s="32">
        <v>189125000</v>
      </c>
      <c r="F105" s="32">
        <f>SUM(F97-F98)</f>
        <v>0</v>
      </c>
      <c r="G105" s="32">
        <v>0</v>
      </c>
      <c r="H105" s="33">
        <f t="shared" ref="H105:H107" si="60">SUM(E105+F105+G105)</f>
        <v>189125000</v>
      </c>
    </row>
    <row r="106" spans="1:8" ht="17.45" customHeight="1">
      <c r="A106" s="168"/>
      <c r="B106" s="171"/>
      <c r="C106" s="175"/>
      <c r="D106" s="41" t="s">
        <v>40</v>
      </c>
      <c r="E106" s="32">
        <v>189125000</v>
      </c>
      <c r="F106" s="32">
        <f>SUM(F98-F105)</f>
        <v>0</v>
      </c>
      <c r="G106" s="32">
        <v>0</v>
      </c>
      <c r="H106" s="33">
        <f t="shared" si="60"/>
        <v>189125000</v>
      </c>
    </row>
    <row r="107" spans="1:8" ht="17.45" customHeight="1">
      <c r="A107" s="168"/>
      <c r="B107" s="171"/>
      <c r="C107" s="176"/>
      <c r="D107" s="41" t="s">
        <v>41</v>
      </c>
      <c r="E107" s="32">
        <f>SUM(E105-E106)</f>
        <v>0</v>
      </c>
      <c r="F107" s="32">
        <f t="shared" si="55"/>
        <v>0</v>
      </c>
      <c r="G107" s="32">
        <f t="shared" si="55"/>
        <v>0</v>
      </c>
      <c r="H107" s="33">
        <f t="shared" si="60"/>
        <v>0</v>
      </c>
    </row>
    <row r="108" spans="1:8" ht="17.45" customHeight="1">
      <c r="A108" s="168"/>
      <c r="B108" s="171"/>
      <c r="C108" s="174" t="s">
        <v>100</v>
      </c>
      <c r="D108" s="41" t="s">
        <v>39</v>
      </c>
      <c r="E108" s="32">
        <v>3740000</v>
      </c>
      <c r="F108" s="32">
        <f t="shared" ref="F108" si="61">SUM(F106-F107)</f>
        <v>0</v>
      </c>
      <c r="G108" s="32">
        <v>0</v>
      </c>
      <c r="H108" s="33">
        <f t="shared" ref="H108:H110" si="62">SUM(E108+F108+G108)</f>
        <v>3740000</v>
      </c>
    </row>
    <row r="109" spans="1:8" ht="17.45" customHeight="1">
      <c r="A109" s="168"/>
      <c r="B109" s="171"/>
      <c r="C109" s="175"/>
      <c r="D109" s="41" t="s">
        <v>40</v>
      </c>
      <c r="E109" s="32">
        <v>3740000</v>
      </c>
      <c r="F109" s="32">
        <f t="shared" ref="F109" si="63">SUM(F107-F108)</f>
        <v>0</v>
      </c>
      <c r="G109" s="32">
        <v>0</v>
      </c>
      <c r="H109" s="33">
        <f t="shared" si="62"/>
        <v>3740000</v>
      </c>
    </row>
    <row r="110" spans="1:8" ht="17.45" customHeight="1">
      <c r="A110" s="168"/>
      <c r="B110" s="171"/>
      <c r="C110" s="176"/>
      <c r="D110" s="41" t="s">
        <v>41</v>
      </c>
      <c r="E110" s="32">
        <f>SUM(E108-E109)</f>
        <v>0</v>
      </c>
      <c r="F110" s="32">
        <f t="shared" ref="F110" si="64">SUM(F108-F109)</f>
        <v>0</v>
      </c>
      <c r="G110" s="32">
        <f t="shared" ref="G110" si="65">SUM(G108-G109)</f>
        <v>0</v>
      </c>
      <c r="H110" s="33">
        <f t="shared" si="62"/>
        <v>0</v>
      </c>
    </row>
    <row r="111" spans="1:8" ht="17.45" customHeight="1">
      <c r="A111" s="168"/>
      <c r="B111" s="171"/>
      <c r="C111" s="174" t="s">
        <v>113</v>
      </c>
      <c r="D111" s="41" t="s">
        <v>39</v>
      </c>
      <c r="E111" s="32">
        <v>400000</v>
      </c>
      <c r="F111" s="32">
        <f t="shared" ref="F111" si="66">SUM(F109-F110)</f>
        <v>0</v>
      </c>
      <c r="G111" s="32">
        <v>0</v>
      </c>
      <c r="H111" s="33">
        <f t="shared" ref="H111:H113" si="67">SUM(E111+F111+G111)</f>
        <v>400000</v>
      </c>
    </row>
    <row r="112" spans="1:8" ht="17.45" customHeight="1">
      <c r="A112" s="168"/>
      <c r="B112" s="171"/>
      <c r="C112" s="175"/>
      <c r="D112" s="41" t="s">
        <v>40</v>
      </c>
      <c r="E112" s="32">
        <v>400000</v>
      </c>
      <c r="F112" s="32">
        <f t="shared" ref="F112" si="68">SUM(F110-F111)</f>
        <v>0</v>
      </c>
      <c r="G112" s="32">
        <v>0</v>
      </c>
      <c r="H112" s="33">
        <f t="shared" si="67"/>
        <v>400000</v>
      </c>
    </row>
    <row r="113" spans="1:8" ht="17.45" customHeight="1">
      <c r="A113" s="168"/>
      <c r="B113" s="171"/>
      <c r="C113" s="176"/>
      <c r="D113" s="41" t="s">
        <v>41</v>
      </c>
      <c r="E113" s="32">
        <f>SUM(E111-E112)</f>
        <v>0</v>
      </c>
      <c r="F113" s="32">
        <f t="shared" ref="F113" si="69">SUM(F111-F112)</f>
        <v>0</v>
      </c>
      <c r="G113" s="32">
        <f t="shared" ref="G113" si="70">SUM(G111-G112)</f>
        <v>0</v>
      </c>
      <c r="H113" s="33">
        <f t="shared" si="67"/>
        <v>0</v>
      </c>
    </row>
    <row r="114" spans="1:8" ht="17.45" customHeight="1">
      <c r="A114" s="168"/>
      <c r="B114" s="171"/>
      <c r="C114" s="174" t="s">
        <v>101</v>
      </c>
      <c r="D114" s="41" t="s">
        <v>39</v>
      </c>
      <c r="E114" s="32">
        <v>18744000</v>
      </c>
      <c r="F114" s="32">
        <f t="shared" ref="F114" si="71">SUM(F112-F113)</f>
        <v>0</v>
      </c>
      <c r="G114" s="32">
        <v>0</v>
      </c>
      <c r="H114" s="33">
        <f t="shared" ref="H114:H119" si="72">SUM(E114+F114+G114)</f>
        <v>18744000</v>
      </c>
    </row>
    <row r="115" spans="1:8" ht="17.45" customHeight="1">
      <c r="A115" s="168"/>
      <c r="B115" s="171"/>
      <c r="C115" s="175"/>
      <c r="D115" s="41" t="s">
        <v>40</v>
      </c>
      <c r="E115" s="32">
        <v>18744000</v>
      </c>
      <c r="F115" s="32">
        <f t="shared" ref="F115" si="73">SUM(F113-F114)</f>
        <v>0</v>
      </c>
      <c r="G115" s="32">
        <v>0</v>
      </c>
      <c r="H115" s="33">
        <f t="shared" si="72"/>
        <v>18744000</v>
      </c>
    </row>
    <row r="116" spans="1:8" ht="17.45" customHeight="1">
      <c r="A116" s="168"/>
      <c r="B116" s="171"/>
      <c r="C116" s="176"/>
      <c r="D116" s="41" t="s">
        <v>41</v>
      </c>
      <c r="E116" s="32">
        <f>SUM(E114-E115)</f>
        <v>0</v>
      </c>
      <c r="F116" s="32">
        <f t="shared" ref="F116:G119" si="74">SUM(F114-F115)</f>
        <v>0</v>
      </c>
      <c r="G116" s="32">
        <f t="shared" ref="G116" si="75">SUM(G114-G115)</f>
        <v>0</v>
      </c>
      <c r="H116" s="33">
        <f t="shared" si="72"/>
        <v>0</v>
      </c>
    </row>
    <row r="117" spans="1:8" ht="17.45" customHeight="1">
      <c r="A117" s="168"/>
      <c r="B117" s="171"/>
      <c r="C117" s="174" t="s">
        <v>102</v>
      </c>
      <c r="D117" s="41" t="s">
        <v>39</v>
      </c>
      <c r="E117" s="32">
        <v>18100000</v>
      </c>
      <c r="F117" s="32">
        <f t="shared" si="74"/>
        <v>0</v>
      </c>
      <c r="G117" s="32">
        <v>0</v>
      </c>
      <c r="H117" s="33">
        <f t="shared" si="72"/>
        <v>18100000</v>
      </c>
    </row>
    <row r="118" spans="1:8" ht="17.45" customHeight="1">
      <c r="A118" s="168"/>
      <c r="B118" s="171"/>
      <c r="C118" s="175"/>
      <c r="D118" s="41" t="s">
        <v>40</v>
      </c>
      <c r="E118" s="32">
        <v>18100000</v>
      </c>
      <c r="F118" s="32">
        <f t="shared" si="74"/>
        <v>0</v>
      </c>
      <c r="G118" s="32">
        <v>0</v>
      </c>
      <c r="H118" s="33">
        <f t="shared" si="72"/>
        <v>18100000</v>
      </c>
    </row>
    <row r="119" spans="1:8" ht="17.45" customHeight="1">
      <c r="A119" s="168"/>
      <c r="B119" s="171"/>
      <c r="C119" s="176"/>
      <c r="D119" s="41" t="s">
        <v>41</v>
      </c>
      <c r="E119" s="32">
        <f>SUM(E117-E118)</f>
        <v>0</v>
      </c>
      <c r="F119" s="32">
        <f t="shared" si="74"/>
        <v>0</v>
      </c>
      <c r="G119" s="32">
        <f t="shared" si="74"/>
        <v>0</v>
      </c>
      <c r="H119" s="33">
        <f t="shared" si="72"/>
        <v>0</v>
      </c>
    </row>
    <row r="120" spans="1:8" ht="17.45" customHeight="1">
      <c r="A120" s="168"/>
      <c r="B120" s="171"/>
      <c r="C120" s="174" t="s">
        <v>114</v>
      </c>
      <c r="D120" s="41" t="s">
        <v>39</v>
      </c>
      <c r="E120" s="32">
        <v>13000000</v>
      </c>
      <c r="F120" s="32">
        <f t="shared" ref="F120" si="76">SUM(F115-F116)</f>
        <v>0</v>
      </c>
      <c r="G120" s="32">
        <v>0</v>
      </c>
      <c r="H120" s="33">
        <f t="shared" ref="H120:H125" si="77">SUM(E120+F120+G120)</f>
        <v>13000000</v>
      </c>
    </row>
    <row r="121" spans="1:8" ht="17.45" customHeight="1">
      <c r="A121" s="168"/>
      <c r="B121" s="171"/>
      <c r="C121" s="175"/>
      <c r="D121" s="41" t="s">
        <v>40</v>
      </c>
      <c r="E121" s="32">
        <v>13000000</v>
      </c>
      <c r="F121" s="32">
        <f t="shared" ref="F121" si="78">SUM(F116-F120)</f>
        <v>0</v>
      </c>
      <c r="G121" s="32">
        <v>0</v>
      </c>
      <c r="H121" s="33">
        <f t="shared" si="77"/>
        <v>13000000</v>
      </c>
    </row>
    <row r="122" spans="1:8" ht="17.45" customHeight="1">
      <c r="A122" s="168"/>
      <c r="B122" s="171"/>
      <c r="C122" s="176"/>
      <c r="D122" s="41" t="s">
        <v>41</v>
      </c>
      <c r="E122" s="32">
        <f>SUM(E120-E121)</f>
        <v>0</v>
      </c>
      <c r="F122" s="32">
        <f t="shared" ref="F122:G128" si="79">SUM(F120-F121)</f>
        <v>0</v>
      </c>
      <c r="G122" s="32">
        <f t="shared" ref="G122" si="80">SUM(G120-G121)</f>
        <v>0</v>
      </c>
      <c r="H122" s="33">
        <f t="shared" si="77"/>
        <v>0</v>
      </c>
    </row>
    <row r="123" spans="1:8" ht="17.45" customHeight="1">
      <c r="A123" s="168"/>
      <c r="B123" s="171"/>
      <c r="C123" s="174" t="s">
        <v>116</v>
      </c>
      <c r="D123" s="41" t="s">
        <v>39</v>
      </c>
      <c r="E123" s="32">
        <v>3000000</v>
      </c>
      <c r="F123" s="32">
        <f>SUM(F118-F119)</f>
        <v>0</v>
      </c>
      <c r="G123" s="32">
        <v>0</v>
      </c>
      <c r="H123" s="33">
        <f t="shared" si="77"/>
        <v>3000000</v>
      </c>
    </row>
    <row r="124" spans="1:8" ht="17.45" customHeight="1">
      <c r="A124" s="168"/>
      <c r="B124" s="171"/>
      <c r="C124" s="175"/>
      <c r="D124" s="41" t="s">
        <v>40</v>
      </c>
      <c r="E124" s="32">
        <v>3000000</v>
      </c>
      <c r="F124" s="32">
        <f>SUM(F119-F123)</f>
        <v>0</v>
      </c>
      <c r="G124" s="32">
        <v>0</v>
      </c>
      <c r="H124" s="33">
        <f t="shared" si="77"/>
        <v>3000000</v>
      </c>
    </row>
    <row r="125" spans="1:8" ht="17.45" customHeight="1">
      <c r="A125" s="168"/>
      <c r="B125" s="171"/>
      <c r="C125" s="176"/>
      <c r="D125" s="41" t="s">
        <v>41</v>
      </c>
      <c r="E125" s="32">
        <f>SUM(E123-E124)</f>
        <v>0</v>
      </c>
      <c r="F125" s="32">
        <f t="shared" si="79"/>
        <v>0</v>
      </c>
      <c r="G125" s="32">
        <f t="shared" si="79"/>
        <v>0</v>
      </c>
      <c r="H125" s="33">
        <f t="shared" si="77"/>
        <v>0</v>
      </c>
    </row>
    <row r="126" spans="1:8" ht="17.45" customHeight="1">
      <c r="A126" s="168" t="s">
        <v>128</v>
      </c>
      <c r="B126" s="172" t="s">
        <v>128</v>
      </c>
      <c r="C126" s="174" t="s">
        <v>88</v>
      </c>
      <c r="D126" s="41" t="s">
        <v>39</v>
      </c>
      <c r="E126" s="32">
        <v>45000000</v>
      </c>
      <c r="F126" s="32">
        <f>SUM(F121-F122)</f>
        <v>0</v>
      </c>
      <c r="G126" s="32">
        <v>0</v>
      </c>
      <c r="H126" s="33">
        <f t="shared" ref="H126:H128" si="81">SUM(E126+F126+G126)</f>
        <v>45000000</v>
      </c>
    </row>
    <row r="127" spans="1:8" ht="17.45" customHeight="1">
      <c r="A127" s="168"/>
      <c r="B127" s="172"/>
      <c r="C127" s="175"/>
      <c r="D127" s="41" t="s">
        <v>40</v>
      </c>
      <c r="E127" s="32">
        <v>45000000</v>
      </c>
      <c r="F127" s="32">
        <f>SUM(F122-F126)</f>
        <v>0</v>
      </c>
      <c r="G127" s="32">
        <v>0</v>
      </c>
      <c r="H127" s="33">
        <f t="shared" si="81"/>
        <v>45000000</v>
      </c>
    </row>
    <row r="128" spans="1:8" ht="17.45" customHeight="1">
      <c r="A128" s="168"/>
      <c r="B128" s="172"/>
      <c r="C128" s="176"/>
      <c r="D128" s="41" t="s">
        <v>41</v>
      </c>
      <c r="E128" s="32">
        <f>SUM(E126-E127)</f>
        <v>0</v>
      </c>
      <c r="F128" s="32">
        <f t="shared" si="79"/>
        <v>0</v>
      </c>
      <c r="G128" s="32">
        <f t="shared" ref="G128" si="82">SUM(G126-G127)</f>
        <v>0</v>
      </c>
      <c r="H128" s="33">
        <f t="shared" si="81"/>
        <v>0</v>
      </c>
    </row>
    <row r="129" spans="1:8" ht="17.45" customHeight="1">
      <c r="A129" s="168"/>
      <c r="B129" s="172"/>
      <c r="C129" s="174" t="s">
        <v>99</v>
      </c>
      <c r="D129" s="41" t="s">
        <v>39</v>
      </c>
      <c r="E129" s="32">
        <v>6000000</v>
      </c>
      <c r="F129" s="32">
        <f t="shared" ref="F129" si="83">SUM(F127-F128)</f>
        <v>0</v>
      </c>
      <c r="G129" s="32">
        <v>0</v>
      </c>
      <c r="H129" s="33">
        <f t="shared" ref="H129:H131" si="84">SUM(E129+F129+G129)</f>
        <v>6000000</v>
      </c>
    </row>
    <row r="130" spans="1:8" ht="17.45" customHeight="1">
      <c r="A130" s="168"/>
      <c r="B130" s="172"/>
      <c r="C130" s="175"/>
      <c r="D130" s="41" t="s">
        <v>40</v>
      </c>
      <c r="E130" s="32">
        <v>6000000</v>
      </c>
      <c r="F130" s="32">
        <f t="shared" ref="F130" si="85">SUM(F128-F129)</f>
        <v>0</v>
      </c>
      <c r="G130" s="32">
        <v>0</v>
      </c>
      <c r="H130" s="33">
        <f t="shared" si="84"/>
        <v>6000000</v>
      </c>
    </row>
    <row r="131" spans="1:8" ht="17.45" customHeight="1">
      <c r="A131" s="168"/>
      <c r="B131" s="172"/>
      <c r="C131" s="176"/>
      <c r="D131" s="41" t="s">
        <v>41</v>
      </c>
      <c r="E131" s="32">
        <f>SUM(E129-E130)</f>
        <v>0</v>
      </c>
      <c r="F131" s="32">
        <f t="shared" ref="F131" si="86">SUM(F129-F130)</f>
        <v>0</v>
      </c>
      <c r="G131" s="32">
        <v>0</v>
      </c>
      <c r="H131" s="33">
        <f t="shared" si="84"/>
        <v>0</v>
      </c>
    </row>
    <row r="132" spans="1:8" ht="17.45" customHeight="1">
      <c r="A132" s="168"/>
      <c r="B132" s="172"/>
      <c r="C132" s="174" t="s">
        <v>117</v>
      </c>
      <c r="D132" s="41" t="s">
        <v>39</v>
      </c>
      <c r="E132" s="32">
        <v>5000000</v>
      </c>
      <c r="F132" s="32">
        <f t="shared" ref="F132" si="87">SUM(F130-F131)</f>
        <v>0</v>
      </c>
      <c r="G132" s="32">
        <v>0</v>
      </c>
      <c r="H132" s="33">
        <f t="shared" ref="H132:H154" si="88">SUM(E132+F132+G132)</f>
        <v>5000000</v>
      </c>
    </row>
    <row r="133" spans="1:8" ht="17.45" customHeight="1">
      <c r="A133" s="168"/>
      <c r="B133" s="172"/>
      <c r="C133" s="175"/>
      <c r="D133" s="41" t="s">
        <v>40</v>
      </c>
      <c r="E133" s="32">
        <v>5000000</v>
      </c>
      <c r="F133" s="32">
        <f t="shared" ref="F133" si="89">SUM(F131-F132)</f>
        <v>0</v>
      </c>
      <c r="G133" s="32">
        <v>0</v>
      </c>
      <c r="H133" s="33">
        <f t="shared" si="88"/>
        <v>5000000</v>
      </c>
    </row>
    <row r="134" spans="1:8" ht="17.45" customHeight="1">
      <c r="A134" s="168"/>
      <c r="B134" s="172"/>
      <c r="C134" s="175"/>
      <c r="D134" s="41" t="s">
        <v>41</v>
      </c>
      <c r="E134" s="32">
        <f>SUM(E132-E133)</f>
        <v>0</v>
      </c>
      <c r="F134" s="32">
        <f t="shared" ref="F134:F158" si="90">SUM(F132-F133)</f>
        <v>0</v>
      </c>
      <c r="G134" s="32">
        <v>0</v>
      </c>
      <c r="H134" s="33">
        <f t="shared" si="88"/>
        <v>0</v>
      </c>
    </row>
    <row r="135" spans="1:8" ht="17.45" customHeight="1">
      <c r="A135" s="168"/>
      <c r="B135" s="172"/>
      <c r="C135" s="177" t="s">
        <v>118</v>
      </c>
      <c r="D135" s="41" t="s">
        <v>39</v>
      </c>
      <c r="E135" s="32">
        <v>10000000</v>
      </c>
      <c r="F135" s="32">
        <f t="shared" si="90"/>
        <v>0</v>
      </c>
      <c r="G135" s="32">
        <v>0</v>
      </c>
      <c r="H135" s="33">
        <f t="shared" si="88"/>
        <v>10000000</v>
      </c>
    </row>
    <row r="136" spans="1:8" ht="17.45" customHeight="1">
      <c r="A136" s="168"/>
      <c r="B136" s="172"/>
      <c r="C136" s="177"/>
      <c r="D136" s="41" t="s">
        <v>40</v>
      </c>
      <c r="E136" s="32">
        <v>10000000</v>
      </c>
      <c r="F136" s="32">
        <f t="shared" si="90"/>
        <v>0</v>
      </c>
      <c r="G136" s="32">
        <v>0</v>
      </c>
      <c r="H136" s="33">
        <f t="shared" si="88"/>
        <v>10000000</v>
      </c>
    </row>
    <row r="137" spans="1:8" ht="17.45" customHeight="1">
      <c r="A137" s="168"/>
      <c r="B137" s="172"/>
      <c r="C137" s="177"/>
      <c r="D137" s="41" t="s">
        <v>41</v>
      </c>
      <c r="E137" s="32">
        <v>0</v>
      </c>
      <c r="F137" s="32">
        <f t="shared" si="90"/>
        <v>0</v>
      </c>
      <c r="G137" s="32">
        <v>0</v>
      </c>
      <c r="H137" s="33">
        <f t="shared" si="88"/>
        <v>0</v>
      </c>
    </row>
    <row r="138" spans="1:8" ht="17.45" customHeight="1">
      <c r="A138" s="168"/>
      <c r="B138" s="172"/>
      <c r="C138" s="177" t="s">
        <v>119</v>
      </c>
      <c r="D138" s="41" t="s">
        <v>39</v>
      </c>
      <c r="E138" s="32">
        <v>10340000</v>
      </c>
      <c r="F138" s="32">
        <f t="shared" si="90"/>
        <v>0</v>
      </c>
      <c r="G138" s="32">
        <v>0</v>
      </c>
      <c r="H138" s="33">
        <f t="shared" si="88"/>
        <v>10340000</v>
      </c>
    </row>
    <row r="139" spans="1:8" ht="17.45" customHeight="1">
      <c r="A139" s="168"/>
      <c r="B139" s="172"/>
      <c r="C139" s="177"/>
      <c r="D139" s="41" t="s">
        <v>40</v>
      </c>
      <c r="E139" s="32">
        <v>10340000</v>
      </c>
      <c r="F139" s="32">
        <f t="shared" si="90"/>
        <v>0</v>
      </c>
      <c r="G139" s="32">
        <v>0</v>
      </c>
      <c r="H139" s="33">
        <f t="shared" si="88"/>
        <v>10340000</v>
      </c>
    </row>
    <row r="140" spans="1:8" ht="17.45" customHeight="1">
      <c r="A140" s="168"/>
      <c r="B140" s="172"/>
      <c r="C140" s="177"/>
      <c r="D140" s="41" t="s">
        <v>41</v>
      </c>
      <c r="E140" s="32">
        <v>0</v>
      </c>
      <c r="F140" s="32">
        <f t="shared" si="90"/>
        <v>0</v>
      </c>
      <c r="G140" s="32">
        <v>0</v>
      </c>
      <c r="H140" s="33">
        <f t="shared" si="88"/>
        <v>0</v>
      </c>
    </row>
    <row r="141" spans="1:8" ht="17.45" customHeight="1">
      <c r="A141" s="168"/>
      <c r="B141" s="172"/>
      <c r="C141" s="177" t="s">
        <v>120</v>
      </c>
      <c r="D141" s="41" t="s">
        <v>39</v>
      </c>
      <c r="E141" s="32">
        <v>2000000</v>
      </c>
      <c r="F141" s="32">
        <f t="shared" si="90"/>
        <v>0</v>
      </c>
      <c r="G141" s="32">
        <v>0</v>
      </c>
      <c r="H141" s="33">
        <f t="shared" si="88"/>
        <v>2000000</v>
      </c>
    </row>
    <row r="142" spans="1:8" ht="17.45" customHeight="1">
      <c r="A142" s="168"/>
      <c r="B142" s="172"/>
      <c r="C142" s="177"/>
      <c r="D142" s="41" t="s">
        <v>40</v>
      </c>
      <c r="E142" s="32">
        <v>2000000</v>
      </c>
      <c r="F142" s="32">
        <f t="shared" si="90"/>
        <v>0</v>
      </c>
      <c r="G142" s="32">
        <v>0</v>
      </c>
      <c r="H142" s="33">
        <f t="shared" si="88"/>
        <v>2000000</v>
      </c>
    </row>
    <row r="143" spans="1:8" ht="17.45" customHeight="1">
      <c r="A143" s="168"/>
      <c r="B143" s="172"/>
      <c r="C143" s="177"/>
      <c r="D143" s="41" t="s">
        <v>41</v>
      </c>
      <c r="E143" s="32">
        <v>0</v>
      </c>
      <c r="F143" s="32">
        <f t="shared" si="90"/>
        <v>0</v>
      </c>
      <c r="G143" s="32">
        <v>0</v>
      </c>
      <c r="H143" s="33">
        <f t="shared" si="88"/>
        <v>0</v>
      </c>
    </row>
    <row r="144" spans="1:8" ht="17.45" customHeight="1">
      <c r="A144" s="168"/>
      <c r="B144" s="172"/>
      <c r="C144" s="177" t="s">
        <v>122</v>
      </c>
      <c r="D144" s="41" t="s">
        <v>39</v>
      </c>
      <c r="E144" s="32">
        <v>30000000</v>
      </c>
      <c r="F144" s="32">
        <f t="shared" si="90"/>
        <v>0</v>
      </c>
      <c r="G144" s="32">
        <v>0</v>
      </c>
      <c r="H144" s="33">
        <f t="shared" si="88"/>
        <v>30000000</v>
      </c>
    </row>
    <row r="145" spans="1:8" ht="17.45" customHeight="1">
      <c r="A145" s="168"/>
      <c r="B145" s="172"/>
      <c r="C145" s="177"/>
      <c r="D145" s="41" t="s">
        <v>40</v>
      </c>
      <c r="E145" s="32">
        <v>30000000</v>
      </c>
      <c r="F145" s="32">
        <f t="shared" si="90"/>
        <v>0</v>
      </c>
      <c r="G145" s="32">
        <v>0</v>
      </c>
      <c r="H145" s="33">
        <f t="shared" si="88"/>
        <v>30000000</v>
      </c>
    </row>
    <row r="146" spans="1:8" ht="17.45" customHeight="1">
      <c r="A146" s="168"/>
      <c r="B146" s="172"/>
      <c r="C146" s="177"/>
      <c r="D146" s="41" t="s">
        <v>41</v>
      </c>
      <c r="E146" s="32">
        <v>0</v>
      </c>
      <c r="F146" s="32">
        <f t="shared" si="90"/>
        <v>0</v>
      </c>
      <c r="G146" s="32">
        <v>0</v>
      </c>
      <c r="H146" s="33">
        <f t="shared" si="88"/>
        <v>0</v>
      </c>
    </row>
    <row r="147" spans="1:8" ht="17.45" customHeight="1">
      <c r="A147" s="168"/>
      <c r="B147" s="172"/>
      <c r="C147" s="177" t="s">
        <v>123</v>
      </c>
      <c r="D147" s="41" t="s">
        <v>39</v>
      </c>
      <c r="E147" s="32">
        <v>15000000</v>
      </c>
      <c r="F147" s="32">
        <f t="shared" si="90"/>
        <v>0</v>
      </c>
      <c r="G147" s="32">
        <v>0</v>
      </c>
      <c r="H147" s="33">
        <f t="shared" si="88"/>
        <v>15000000</v>
      </c>
    </row>
    <row r="148" spans="1:8" ht="17.45" customHeight="1">
      <c r="A148" s="168"/>
      <c r="B148" s="172"/>
      <c r="C148" s="177"/>
      <c r="D148" s="41" t="s">
        <v>40</v>
      </c>
      <c r="E148" s="32">
        <v>15000000</v>
      </c>
      <c r="F148" s="32">
        <f t="shared" si="90"/>
        <v>0</v>
      </c>
      <c r="G148" s="32">
        <v>0</v>
      </c>
      <c r="H148" s="33">
        <f t="shared" si="88"/>
        <v>15000000</v>
      </c>
    </row>
    <row r="149" spans="1:8" ht="17.45" customHeight="1">
      <c r="A149" s="168"/>
      <c r="B149" s="172"/>
      <c r="C149" s="177"/>
      <c r="D149" s="41" t="s">
        <v>41</v>
      </c>
      <c r="E149" s="32">
        <v>0</v>
      </c>
      <c r="F149" s="32">
        <f t="shared" si="90"/>
        <v>0</v>
      </c>
      <c r="G149" s="32">
        <v>0</v>
      </c>
      <c r="H149" s="33">
        <f t="shared" si="88"/>
        <v>0</v>
      </c>
    </row>
    <row r="150" spans="1:8" ht="17.45" customHeight="1">
      <c r="A150" s="168"/>
      <c r="B150" s="172"/>
      <c r="C150" s="177" t="s">
        <v>124</v>
      </c>
      <c r="D150" s="62" t="s">
        <v>39</v>
      </c>
      <c r="E150" s="32">
        <v>23000000</v>
      </c>
      <c r="F150" s="32">
        <f t="shared" si="90"/>
        <v>0</v>
      </c>
      <c r="G150" s="32">
        <v>0</v>
      </c>
      <c r="H150" s="33">
        <f t="shared" si="88"/>
        <v>23000000</v>
      </c>
    </row>
    <row r="151" spans="1:8" ht="17.45" customHeight="1">
      <c r="A151" s="168"/>
      <c r="B151" s="172"/>
      <c r="C151" s="177"/>
      <c r="D151" s="62" t="s">
        <v>40</v>
      </c>
      <c r="E151" s="32">
        <v>23000000</v>
      </c>
      <c r="F151" s="32">
        <f t="shared" si="90"/>
        <v>0</v>
      </c>
      <c r="G151" s="32">
        <v>0</v>
      </c>
      <c r="H151" s="33">
        <f t="shared" si="88"/>
        <v>23000000</v>
      </c>
    </row>
    <row r="152" spans="1:8" ht="17.45" customHeight="1">
      <c r="A152" s="168"/>
      <c r="B152" s="172"/>
      <c r="C152" s="177"/>
      <c r="D152" s="62" t="s">
        <v>41</v>
      </c>
      <c r="E152" s="32">
        <v>0</v>
      </c>
      <c r="F152" s="32">
        <f t="shared" si="90"/>
        <v>0</v>
      </c>
      <c r="G152" s="32">
        <v>0</v>
      </c>
      <c r="H152" s="33">
        <f t="shared" si="88"/>
        <v>0</v>
      </c>
    </row>
    <row r="153" spans="1:8" ht="17.45" customHeight="1">
      <c r="A153" s="168"/>
      <c r="B153" s="172"/>
      <c r="C153" s="177" t="s">
        <v>125</v>
      </c>
      <c r="D153" s="62" t="s">
        <v>39</v>
      </c>
      <c r="E153" s="32">
        <v>15800000</v>
      </c>
      <c r="F153" s="32">
        <f t="shared" si="90"/>
        <v>0</v>
      </c>
      <c r="G153" s="32">
        <v>0</v>
      </c>
      <c r="H153" s="33">
        <f t="shared" si="88"/>
        <v>15800000</v>
      </c>
    </row>
    <row r="154" spans="1:8" ht="17.45" customHeight="1">
      <c r="A154" s="168"/>
      <c r="B154" s="172"/>
      <c r="C154" s="177"/>
      <c r="D154" s="62" t="s">
        <v>40</v>
      </c>
      <c r="E154" s="32">
        <v>15800000</v>
      </c>
      <c r="F154" s="32">
        <f t="shared" si="90"/>
        <v>0</v>
      </c>
      <c r="G154" s="32">
        <v>0</v>
      </c>
      <c r="H154" s="33">
        <f t="shared" si="88"/>
        <v>15800000</v>
      </c>
    </row>
    <row r="155" spans="1:8" ht="17.45" customHeight="1">
      <c r="A155" s="168"/>
      <c r="B155" s="172"/>
      <c r="C155" s="177"/>
      <c r="D155" s="62" t="s">
        <v>41</v>
      </c>
      <c r="E155" s="32">
        <v>0</v>
      </c>
      <c r="F155" s="32">
        <f t="shared" si="90"/>
        <v>0</v>
      </c>
      <c r="G155" s="32">
        <v>0</v>
      </c>
      <c r="H155" s="34">
        <v>0</v>
      </c>
    </row>
    <row r="156" spans="1:8" ht="17.45" customHeight="1">
      <c r="A156" s="168"/>
      <c r="B156" s="172"/>
      <c r="C156" s="177" t="s">
        <v>121</v>
      </c>
      <c r="D156" s="62" t="s">
        <v>39</v>
      </c>
      <c r="E156" s="32">
        <v>3000000</v>
      </c>
      <c r="F156" s="32">
        <f t="shared" si="90"/>
        <v>0</v>
      </c>
      <c r="G156" s="32">
        <v>0</v>
      </c>
      <c r="H156" s="34">
        <v>3000000</v>
      </c>
    </row>
    <row r="157" spans="1:8" ht="17.45" customHeight="1">
      <c r="A157" s="168"/>
      <c r="B157" s="172"/>
      <c r="C157" s="177"/>
      <c r="D157" s="62" t="s">
        <v>40</v>
      </c>
      <c r="E157" s="32">
        <v>3000000</v>
      </c>
      <c r="F157" s="32">
        <f t="shared" si="90"/>
        <v>0</v>
      </c>
      <c r="G157" s="32">
        <v>0</v>
      </c>
      <c r="H157" s="34">
        <v>3000000</v>
      </c>
    </row>
    <row r="158" spans="1:8" ht="17.45" customHeight="1">
      <c r="A158" s="168"/>
      <c r="B158" s="172"/>
      <c r="C158" s="177"/>
      <c r="D158" s="62" t="s">
        <v>41</v>
      </c>
      <c r="E158" s="32">
        <v>0</v>
      </c>
      <c r="F158" s="32">
        <f t="shared" si="90"/>
        <v>0</v>
      </c>
      <c r="G158" s="32">
        <v>0</v>
      </c>
      <c r="H158" s="34">
        <v>0</v>
      </c>
    </row>
    <row r="159" spans="1:8" ht="17.45" customHeight="1">
      <c r="A159" s="168"/>
      <c r="B159" s="172"/>
      <c r="C159" s="177" t="s">
        <v>126</v>
      </c>
      <c r="D159" s="41" t="s">
        <v>39</v>
      </c>
      <c r="E159" s="32">
        <v>10000000</v>
      </c>
      <c r="F159" s="32">
        <f t="shared" ref="F159" si="91">SUM(F133-F134)</f>
        <v>0</v>
      </c>
      <c r="G159" s="32">
        <v>0</v>
      </c>
      <c r="H159" s="33">
        <f t="shared" ref="H159:H161" si="92">SUM(E159+F159+G159)</f>
        <v>10000000</v>
      </c>
    </row>
    <row r="160" spans="1:8" ht="17.45" customHeight="1">
      <c r="A160" s="168"/>
      <c r="B160" s="172"/>
      <c r="C160" s="177"/>
      <c r="D160" s="41" t="s">
        <v>40</v>
      </c>
      <c r="E160" s="32">
        <v>10000000</v>
      </c>
      <c r="F160" s="32">
        <f t="shared" ref="F160" si="93">SUM(F134-F159)</f>
        <v>0</v>
      </c>
      <c r="G160" s="32">
        <v>0</v>
      </c>
      <c r="H160" s="33">
        <f t="shared" si="92"/>
        <v>10000000</v>
      </c>
    </row>
    <row r="161" spans="1:8" ht="17.45" customHeight="1">
      <c r="A161" s="168"/>
      <c r="B161" s="172"/>
      <c r="C161" s="177"/>
      <c r="D161" s="41" t="s">
        <v>41</v>
      </c>
      <c r="E161" s="32">
        <f>SUM(E159-E160)</f>
        <v>0</v>
      </c>
      <c r="F161" s="32">
        <f t="shared" ref="F161" si="94">SUM(F159-F160)</f>
        <v>0</v>
      </c>
      <c r="G161" s="32">
        <v>0</v>
      </c>
      <c r="H161" s="33">
        <f t="shared" si="92"/>
        <v>0</v>
      </c>
    </row>
    <row r="162" spans="1:8" ht="17.45" customHeight="1">
      <c r="A162" s="168"/>
      <c r="B162" s="172"/>
      <c r="C162" s="140" t="s">
        <v>34</v>
      </c>
      <c r="D162" s="65" t="s">
        <v>23</v>
      </c>
      <c r="E162" s="44">
        <f>SUM(E78+E81+E84+E87+E90+E93+E96+E99+E102+E105+E108+E111+E114+E117+E120+E123+E126+E129+E132+E135+E138+E141+E144+E147+E150+E153+E156+E159)</f>
        <v>543913860</v>
      </c>
      <c r="F162" s="44">
        <f t="shared" ref="F162:H162" si="95">SUM(F78+F81+F84+F87+F90+F93+F96+F99+F102+F105+F108+F111+F114+F117+F120+F123+F126+F129+F132+F135+F138+F141+F144+F147+F150+F153+F156+F159)</f>
        <v>0</v>
      </c>
      <c r="G162" s="44">
        <f t="shared" si="95"/>
        <v>17588169</v>
      </c>
      <c r="H162" s="67">
        <f t="shared" si="95"/>
        <v>561502029</v>
      </c>
    </row>
    <row r="163" spans="1:8" ht="17.45" customHeight="1">
      <c r="A163" s="168"/>
      <c r="B163" s="172"/>
      <c r="C163" s="141"/>
      <c r="D163" s="65" t="s">
        <v>24</v>
      </c>
      <c r="E163" s="44">
        <f t="shared" ref="E163:H163" si="96">SUM(E79+E82+E85+E88+E91+E94+E97+E100+E103+E106+E109+E112+E115+E118+E121+E124+E127+E130+E133+E136+E139+E142+E145+E148+E151+E154+E157+E160)</f>
        <v>543913860</v>
      </c>
      <c r="F163" s="44">
        <f t="shared" si="96"/>
        <v>0</v>
      </c>
      <c r="G163" s="44">
        <f t="shared" si="96"/>
        <v>12588169</v>
      </c>
      <c r="H163" s="67">
        <f t="shared" si="96"/>
        <v>556502029</v>
      </c>
    </row>
    <row r="164" spans="1:8" ht="17.45" customHeight="1">
      <c r="A164" s="169"/>
      <c r="B164" s="173"/>
      <c r="C164" s="142"/>
      <c r="D164" s="65" t="s">
        <v>25</v>
      </c>
      <c r="E164" s="44">
        <f t="shared" ref="E164:H164" si="97">SUM(E80+E83+E86+E89+E92+E95+E98+E101+E104+E107+E110+E113+E116+E119+E122+E125+E128+E131+E134+E137+E140+E143+E146+E149+E152+E155+E158+E161)</f>
        <v>0</v>
      </c>
      <c r="F164" s="44">
        <f t="shared" si="97"/>
        <v>0</v>
      </c>
      <c r="G164" s="44">
        <f t="shared" si="97"/>
        <v>5000000</v>
      </c>
      <c r="H164" s="67">
        <f t="shared" si="97"/>
        <v>5000000</v>
      </c>
    </row>
    <row r="165" spans="1:8" ht="17.45" customHeight="1">
      <c r="A165" s="167" t="s">
        <v>128</v>
      </c>
      <c r="B165" s="214" t="s">
        <v>109</v>
      </c>
      <c r="C165" s="209" t="s">
        <v>92</v>
      </c>
      <c r="D165" s="41" t="s">
        <v>39</v>
      </c>
      <c r="E165" s="32">
        <v>1840000</v>
      </c>
      <c r="F165" s="32">
        <v>0</v>
      </c>
      <c r="G165" s="32">
        <v>0</v>
      </c>
      <c r="H165" s="33">
        <f t="shared" si="30"/>
        <v>1840000</v>
      </c>
    </row>
    <row r="166" spans="1:8" ht="17.45" customHeight="1">
      <c r="A166" s="168"/>
      <c r="B166" s="214"/>
      <c r="C166" s="210"/>
      <c r="D166" s="41" t="s">
        <v>40</v>
      </c>
      <c r="E166" s="32">
        <v>1840000</v>
      </c>
      <c r="F166" s="32">
        <v>0</v>
      </c>
      <c r="G166" s="32">
        <v>0</v>
      </c>
      <c r="H166" s="33">
        <f t="shared" si="30"/>
        <v>1840000</v>
      </c>
    </row>
    <row r="167" spans="1:8" ht="17.45" customHeight="1">
      <c r="A167" s="168"/>
      <c r="B167" s="214"/>
      <c r="C167" s="211"/>
      <c r="D167" s="41" t="s">
        <v>41</v>
      </c>
      <c r="E167" s="32">
        <f>SUM(E165-E166)</f>
        <v>0</v>
      </c>
      <c r="F167" s="32">
        <f t="shared" ref="F167:G167" si="98">SUM(F165-F166)</f>
        <v>0</v>
      </c>
      <c r="G167" s="32">
        <f t="shared" si="98"/>
        <v>0</v>
      </c>
      <c r="H167" s="33">
        <f t="shared" si="30"/>
        <v>0</v>
      </c>
    </row>
    <row r="168" spans="1:8" ht="17.45" customHeight="1">
      <c r="A168" s="168"/>
      <c r="B168" s="214"/>
      <c r="C168" s="209" t="s">
        <v>93</v>
      </c>
      <c r="D168" s="15" t="s">
        <v>39</v>
      </c>
      <c r="E168" s="31">
        <v>9110000</v>
      </c>
      <c r="F168" s="31">
        <v>0</v>
      </c>
      <c r="G168" s="31">
        <v>0</v>
      </c>
      <c r="H168" s="33">
        <f t="shared" si="30"/>
        <v>9110000</v>
      </c>
    </row>
    <row r="169" spans="1:8" ht="17.45" customHeight="1">
      <c r="A169" s="168"/>
      <c r="B169" s="214"/>
      <c r="C169" s="210"/>
      <c r="D169" s="41" t="s">
        <v>40</v>
      </c>
      <c r="E169" s="32">
        <v>9110000</v>
      </c>
      <c r="F169" s="32">
        <v>0</v>
      </c>
      <c r="G169" s="32">
        <v>0</v>
      </c>
      <c r="H169" s="33">
        <f t="shared" si="30"/>
        <v>9110000</v>
      </c>
    </row>
    <row r="170" spans="1:8" ht="17.45" customHeight="1">
      <c r="A170" s="168"/>
      <c r="B170" s="214"/>
      <c r="C170" s="210"/>
      <c r="D170" s="40" t="s">
        <v>41</v>
      </c>
      <c r="E170" s="35">
        <f>SUM(E168-E169)</f>
        <v>0</v>
      </c>
      <c r="F170" s="35">
        <f t="shared" ref="F170:G170" si="99">SUM(F168-F169)</f>
        <v>0</v>
      </c>
      <c r="G170" s="35">
        <f t="shared" si="99"/>
        <v>0</v>
      </c>
      <c r="H170" s="36">
        <f t="shared" si="30"/>
        <v>0</v>
      </c>
    </row>
    <row r="171" spans="1:8" ht="17.45" customHeight="1">
      <c r="A171" s="168"/>
      <c r="B171" s="214"/>
      <c r="C171" s="177" t="s">
        <v>107</v>
      </c>
      <c r="D171" s="63" t="s">
        <v>39</v>
      </c>
      <c r="E171" s="64">
        <v>7450000</v>
      </c>
      <c r="F171" s="64">
        <v>0</v>
      </c>
      <c r="G171" s="64">
        <v>0</v>
      </c>
      <c r="H171" s="92">
        <f t="shared" si="30"/>
        <v>7450000</v>
      </c>
    </row>
    <row r="172" spans="1:8" ht="17.45" customHeight="1">
      <c r="A172" s="168"/>
      <c r="B172" s="214"/>
      <c r="C172" s="177"/>
      <c r="D172" s="63" t="s">
        <v>40</v>
      </c>
      <c r="E172" s="64">
        <v>7450000</v>
      </c>
      <c r="F172" s="64">
        <v>0</v>
      </c>
      <c r="G172" s="64">
        <v>0</v>
      </c>
      <c r="H172" s="92">
        <f t="shared" si="30"/>
        <v>7450000</v>
      </c>
    </row>
    <row r="173" spans="1:8" ht="17.45" customHeight="1">
      <c r="A173" s="168"/>
      <c r="B173" s="214"/>
      <c r="C173" s="177"/>
      <c r="D173" s="63" t="s">
        <v>41</v>
      </c>
      <c r="E173" s="64">
        <f>SUM(E171-E172)</f>
        <v>0</v>
      </c>
      <c r="F173" s="64">
        <f t="shared" ref="F173:G173" si="100">SUM(F171-F172)</f>
        <v>0</v>
      </c>
      <c r="G173" s="64">
        <f t="shared" si="100"/>
        <v>0</v>
      </c>
      <c r="H173" s="92">
        <f t="shared" si="30"/>
        <v>0</v>
      </c>
    </row>
    <row r="174" spans="1:8" ht="17.45" customHeight="1">
      <c r="A174" s="168"/>
      <c r="B174" s="214"/>
      <c r="C174" s="212" t="s">
        <v>34</v>
      </c>
      <c r="D174" s="66" t="s">
        <v>23</v>
      </c>
      <c r="E174" s="60">
        <f>SUM(E165+E168+E171)</f>
        <v>18400000</v>
      </c>
      <c r="F174" s="60">
        <f t="shared" ref="F174:H174" si="101">SUM(F165+F168+F171)</f>
        <v>0</v>
      </c>
      <c r="G174" s="60">
        <f t="shared" si="101"/>
        <v>0</v>
      </c>
      <c r="H174" s="93">
        <f t="shared" si="101"/>
        <v>18400000</v>
      </c>
    </row>
    <row r="175" spans="1:8" ht="17.45" customHeight="1">
      <c r="A175" s="168"/>
      <c r="B175" s="214"/>
      <c r="C175" s="212"/>
      <c r="D175" s="65" t="s">
        <v>24</v>
      </c>
      <c r="E175" s="44">
        <f t="shared" ref="E175:H175" si="102">SUM(E166+E169+E172)</f>
        <v>18400000</v>
      </c>
      <c r="F175" s="44">
        <f t="shared" si="102"/>
        <v>0</v>
      </c>
      <c r="G175" s="44">
        <f t="shared" si="102"/>
        <v>0</v>
      </c>
      <c r="H175" s="67">
        <f t="shared" si="102"/>
        <v>18400000</v>
      </c>
    </row>
    <row r="176" spans="1:8" ht="17.45" customHeight="1">
      <c r="A176" s="168"/>
      <c r="B176" s="214"/>
      <c r="C176" s="213"/>
      <c r="D176" s="65" t="s">
        <v>25</v>
      </c>
      <c r="E176" s="44">
        <f t="shared" ref="E176:H176" si="103">SUM(E167+E170+E173)</f>
        <v>0</v>
      </c>
      <c r="F176" s="44">
        <f t="shared" si="103"/>
        <v>0</v>
      </c>
      <c r="G176" s="44">
        <f t="shared" si="103"/>
        <v>0</v>
      </c>
      <c r="H176" s="67">
        <f t="shared" si="103"/>
        <v>0</v>
      </c>
    </row>
    <row r="177" spans="1:8" ht="17.45" customHeight="1">
      <c r="A177" s="168"/>
      <c r="B177" s="215" t="s">
        <v>110</v>
      </c>
      <c r="C177" s="174" t="s">
        <v>92</v>
      </c>
      <c r="D177" s="41" t="s">
        <v>39</v>
      </c>
      <c r="E177" s="32">
        <v>1500000</v>
      </c>
      <c r="F177" s="32">
        <v>0</v>
      </c>
      <c r="G177" s="32">
        <v>0</v>
      </c>
      <c r="H177" s="33">
        <f t="shared" ref="H177:H182" si="104">SUM(E177+F177+G177)</f>
        <v>1500000</v>
      </c>
    </row>
    <row r="178" spans="1:8" ht="17.45" customHeight="1">
      <c r="A178" s="168"/>
      <c r="B178" s="215"/>
      <c r="C178" s="175"/>
      <c r="D178" s="41" t="s">
        <v>40</v>
      </c>
      <c r="E178" s="32">
        <v>1500000</v>
      </c>
      <c r="F178" s="32">
        <v>0</v>
      </c>
      <c r="G178" s="32">
        <v>0</v>
      </c>
      <c r="H178" s="33">
        <f t="shared" si="104"/>
        <v>1500000</v>
      </c>
    </row>
    <row r="179" spans="1:8" ht="17.45" customHeight="1">
      <c r="A179" s="168"/>
      <c r="B179" s="215"/>
      <c r="C179" s="176"/>
      <c r="D179" s="41" t="s">
        <v>41</v>
      </c>
      <c r="E179" s="32">
        <f>SUM(E177-E178)</f>
        <v>0</v>
      </c>
      <c r="F179" s="32">
        <f t="shared" ref="F179:G179" si="105">SUM(F177-F178)</f>
        <v>0</v>
      </c>
      <c r="G179" s="32">
        <f t="shared" si="105"/>
        <v>0</v>
      </c>
      <c r="H179" s="33">
        <f t="shared" si="104"/>
        <v>0</v>
      </c>
    </row>
    <row r="180" spans="1:8" ht="17.45" customHeight="1">
      <c r="A180" s="168"/>
      <c r="B180" s="215"/>
      <c r="C180" s="174" t="s">
        <v>103</v>
      </c>
      <c r="D180" s="41" t="s">
        <v>39</v>
      </c>
      <c r="E180" s="32">
        <v>13500000</v>
      </c>
      <c r="F180" s="32">
        <v>0</v>
      </c>
      <c r="G180" s="32">
        <v>0</v>
      </c>
      <c r="H180" s="33">
        <f t="shared" si="104"/>
        <v>13500000</v>
      </c>
    </row>
    <row r="181" spans="1:8" ht="17.45" customHeight="1">
      <c r="A181" s="168"/>
      <c r="B181" s="215"/>
      <c r="C181" s="175"/>
      <c r="D181" s="41" t="s">
        <v>40</v>
      </c>
      <c r="E181" s="32">
        <v>13500000</v>
      </c>
      <c r="F181" s="32">
        <v>0</v>
      </c>
      <c r="G181" s="32">
        <v>0</v>
      </c>
      <c r="H181" s="33">
        <f t="shared" si="104"/>
        <v>13500000</v>
      </c>
    </row>
    <row r="182" spans="1:8" ht="17.45" customHeight="1">
      <c r="A182" s="168"/>
      <c r="B182" s="215"/>
      <c r="C182" s="176"/>
      <c r="D182" s="41" t="s">
        <v>41</v>
      </c>
      <c r="E182" s="32">
        <f>SUM(E180-E181)</f>
        <v>0</v>
      </c>
      <c r="F182" s="32">
        <f t="shared" ref="F182:G182" si="106">SUM(F180-F181)</f>
        <v>0</v>
      </c>
      <c r="G182" s="32">
        <f t="shared" si="106"/>
        <v>0</v>
      </c>
      <c r="H182" s="33">
        <f t="shared" si="104"/>
        <v>0</v>
      </c>
    </row>
    <row r="183" spans="1:8" ht="17.45" customHeight="1">
      <c r="A183" s="168"/>
      <c r="B183" s="215"/>
      <c r="C183" s="140" t="s">
        <v>34</v>
      </c>
      <c r="D183" s="65" t="s">
        <v>23</v>
      </c>
      <c r="E183" s="44">
        <f>SUM(E177+E180)</f>
        <v>15000000</v>
      </c>
      <c r="F183" s="44">
        <f t="shared" ref="F183:H183" si="107">SUM(F177+F180)</f>
        <v>0</v>
      </c>
      <c r="G183" s="44">
        <f t="shared" si="107"/>
        <v>0</v>
      </c>
      <c r="H183" s="67">
        <f t="shared" si="107"/>
        <v>15000000</v>
      </c>
    </row>
    <row r="184" spans="1:8" ht="17.45" customHeight="1">
      <c r="A184" s="168"/>
      <c r="B184" s="215"/>
      <c r="C184" s="141"/>
      <c r="D184" s="65" t="s">
        <v>24</v>
      </c>
      <c r="E184" s="44">
        <f t="shared" ref="E184:H185" si="108">SUM(E178+E181)</f>
        <v>15000000</v>
      </c>
      <c r="F184" s="44">
        <f t="shared" si="108"/>
        <v>0</v>
      </c>
      <c r="G184" s="44">
        <f t="shared" si="108"/>
        <v>0</v>
      </c>
      <c r="H184" s="67">
        <f t="shared" si="108"/>
        <v>15000000</v>
      </c>
    </row>
    <row r="185" spans="1:8" ht="17.45" customHeight="1">
      <c r="A185" s="168"/>
      <c r="B185" s="216"/>
      <c r="C185" s="142"/>
      <c r="D185" s="65" t="s">
        <v>25</v>
      </c>
      <c r="E185" s="44">
        <f t="shared" si="108"/>
        <v>0</v>
      </c>
      <c r="F185" s="44">
        <f t="shared" si="108"/>
        <v>0</v>
      </c>
      <c r="G185" s="44">
        <f t="shared" si="108"/>
        <v>0</v>
      </c>
      <c r="H185" s="67">
        <f t="shared" si="108"/>
        <v>0</v>
      </c>
    </row>
    <row r="186" spans="1:8" ht="17.45" customHeight="1">
      <c r="A186" s="168"/>
      <c r="B186" s="218" t="s">
        <v>111</v>
      </c>
      <c r="C186" s="174" t="s">
        <v>106</v>
      </c>
      <c r="D186" s="41" t="s">
        <v>39</v>
      </c>
      <c r="E186" s="32">
        <v>13000000</v>
      </c>
      <c r="F186" s="32">
        <v>0</v>
      </c>
      <c r="G186" s="32">
        <v>0</v>
      </c>
      <c r="H186" s="33">
        <f t="shared" si="30"/>
        <v>13000000</v>
      </c>
    </row>
    <row r="187" spans="1:8" ht="17.45" customHeight="1">
      <c r="A187" s="168"/>
      <c r="B187" s="215"/>
      <c r="C187" s="175"/>
      <c r="D187" s="41" t="s">
        <v>40</v>
      </c>
      <c r="E187" s="32">
        <v>13000000</v>
      </c>
      <c r="F187" s="32">
        <v>0</v>
      </c>
      <c r="G187" s="32">
        <v>0</v>
      </c>
      <c r="H187" s="33">
        <f t="shared" si="30"/>
        <v>13000000</v>
      </c>
    </row>
    <row r="188" spans="1:8" ht="17.45" customHeight="1">
      <c r="A188" s="168"/>
      <c r="B188" s="215"/>
      <c r="C188" s="176"/>
      <c r="D188" s="41" t="s">
        <v>41</v>
      </c>
      <c r="E188" s="32">
        <f>SUM(E186-E187)</f>
        <v>0</v>
      </c>
      <c r="F188" s="32">
        <f t="shared" ref="F188:G188" si="109">SUM(F186-F187)</f>
        <v>0</v>
      </c>
      <c r="G188" s="32">
        <f t="shared" si="109"/>
        <v>0</v>
      </c>
      <c r="H188" s="33">
        <f t="shared" si="30"/>
        <v>0</v>
      </c>
    </row>
    <row r="189" spans="1:8" ht="17.45" customHeight="1">
      <c r="A189" s="168"/>
      <c r="B189" s="215"/>
      <c r="C189" s="140" t="s">
        <v>34</v>
      </c>
      <c r="D189" s="65" t="s">
        <v>23</v>
      </c>
      <c r="E189" s="44">
        <f>SUM(E186)</f>
        <v>13000000</v>
      </c>
      <c r="F189" s="44">
        <f t="shared" ref="F189:H189" si="110">SUM(F186)</f>
        <v>0</v>
      </c>
      <c r="G189" s="57">
        <f t="shared" si="110"/>
        <v>0</v>
      </c>
      <c r="H189" s="58">
        <f t="shared" si="110"/>
        <v>13000000</v>
      </c>
    </row>
    <row r="190" spans="1:8" ht="17.45" customHeight="1">
      <c r="A190" s="168"/>
      <c r="B190" s="215"/>
      <c r="C190" s="141"/>
      <c r="D190" s="65" t="s">
        <v>24</v>
      </c>
      <c r="E190" s="44">
        <f t="shared" ref="E190:H191" si="111">SUM(E187)</f>
        <v>13000000</v>
      </c>
      <c r="F190" s="44">
        <f t="shared" si="111"/>
        <v>0</v>
      </c>
      <c r="G190" s="57">
        <f t="shared" si="111"/>
        <v>0</v>
      </c>
      <c r="H190" s="58">
        <f t="shared" si="111"/>
        <v>13000000</v>
      </c>
    </row>
    <row r="191" spans="1:8" ht="17.25" customHeight="1">
      <c r="A191" s="168"/>
      <c r="B191" s="219"/>
      <c r="C191" s="142"/>
      <c r="D191" s="65" t="s">
        <v>25</v>
      </c>
      <c r="E191" s="44">
        <f t="shared" si="111"/>
        <v>0</v>
      </c>
      <c r="F191" s="44">
        <f t="shared" si="111"/>
        <v>0</v>
      </c>
      <c r="G191" s="57">
        <f t="shared" si="111"/>
        <v>0</v>
      </c>
      <c r="H191" s="58">
        <f t="shared" si="111"/>
        <v>0</v>
      </c>
    </row>
    <row r="192" spans="1:8" ht="17.25" customHeight="1">
      <c r="A192" s="168"/>
      <c r="B192" s="217" t="s">
        <v>26</v>
      </c>
      <c r="C192" s="203"/>
      <c r="D192" s="65" t="s">
        <v>23</v>
      </c>
      <c r="E192" s="44">
        <f t="shared" ref="E192:H194" si="112">SUM(E75+E162+E174+E183+E189)</f>
        <v>591555860</v>
      </c>
      <c r="F192" s="44">
        <f t="shared" si="112"/>
        <v>0</v>
      </c>
      <c r="G192" s="44">
        <f t="shared" si="112"/>
        <v>17588169</v>
      </c>
      <c r="H192" s="67">
        <f t="shared" si="112"/>
        <v>609144029</v>
      </c>
    </row>
    <row r="193" spans="1:8" ht="17.25" customHeight="1">
      <c r="A193" s="168"/>
      <c r="B193" s="217"/>
      <c r="C193" s="203"/>
      <c r="D193" s="65" t="s">
        <v>24</v>
      </c>
      <c r="E193" s="44">
        <f t="shared" si="112"/>
        <v>591555860</v>
      </c>
      <c r="F193" s="44">
        <f t="shared" si="112"/>
        <v>0</v>
      </c>
      <c r="G193" s="44">
        <f t="shared" si="112"/>
        <v>12588169</v>
      </c>
      <c r="H193" s="67">
        <f t="shared" si="112"/>
        <v>604144029</v>
      </c>
    </row>
    <row r="194" spans="1:8" ht="17.25" customHeight="1">
      <c r="A194" s="169"/>
      <c r="B194" s="217"/>
      <c r="C194" s="203"/>
      <c r="D194" s="65" t="s">
        <v>25</v>
      </c>
      <c r="E194" s="44">
        <f t="shared" si="112"/>
        <v>0</v>
      </c>
      <c r="F194" s="44">
        <f t="shared" si="112"/>
        <v>0</v>
      </c>
      <c r="G194" s="44">
        <f t="shared" si="112"/>
        <v>5000000</v>
      </c>
      <c r="H194" s="67">
        <f t="shared" si="112"/>
        <v>5000000</v>
      </c>
    </row>
    <row r="195" spans="1:8" customFormat="1" ht="18" customHeight="1">
      <c r="A195" s="207" t="s">
        <v>108</v>
      </c>
      <c r="B195" s="178" t="s">
        <v>94</v>
      </c>
      <c r="C195" s="178" t="s">
        <v>95</v>
      </c>
      <c r="D195" s="27" t="s">
        <v>23</v>
      </c>
      <c r="E195" s="29">
        <v>366039</v>
      </c>
      <c r="F195" s="29">
        <v>0</v>
      </c>
      <c r="G195" s="29">
        <v>0</v>
      </c>
      <c r="H195" s="30">
        <f>SUM(E195+F195+G195)</f>
        <v>366039</v>
      </c>
    </row>
    <row r="196" spans="1:8" customFormat="1" ht="18" customHeight="1">
      <c r="A196" s="207"/>
      <c r="B196" s="179"/>
      <c r="C196" s="179"/>
      <c r="D196" s="27" t="s">
        <v>24</v>
      </c>
      <c r="E196" s="29">
        <v>366039</v>
      </c>
      <c r="F196" s="29">
        <v>0</v>
      </c>
      <c r="G196" s="29">
        <v>0</v>
      </c>
      <c r="H196" s="30">
        <f>SUM(E196+F196+G196)</f>
        <v>366039</v>
      </c>
    </row>
    <row r="197" spans="1:8" customFormat="1" ht="18" customHeight="1">
      <c r="A197" s="207"/>
      <c r="B197" s="179"/>
      <c r="C197" s="180"/>
      <c r="D197" s="27" t="s">
        <v>25</v>
      </c>
      <c r="E197" s="28">
        <f>SUM(E195-E196)</f>
        <v>0</v>
      </c>
      <c r="F197" s="28">
        <f t="shared" ref="F197" si="113">SUM(F195-F196)</f>
        <v>0</v>
      </c>
      <c r="G197" s="29">
        <v>0</v>
      </c>
      <c r="H197" s="30">
        <f>SUM(E197+F197+G197)</f>
        <v>0</v>
      </c>
    </row>
    <row r="198" spans="1:8" customFormat="1" ht="18" customHeight="1">
      <c r="A198" s="207"/>
      <c r="B198" s="179"/>
      <c r="C198" s="140" t="s">
        <v>34</v>
      </c>
      <c r="D198" s="65" t="s">
        <v>23</v>
      </c>
      <c r="E198" s="44">
        <f>SUM(E195)</f>
        <v>366039</v>
      </c>
      <c r="F198" s="44">
        <f t="shared" ref="F198:H198" si="114">SUM(F195)</f>
        <v>0</v>
      </c>
      <c r="G198" s="44">
        <f t="shared" si="114"/>
        <v>0</v>
      </c>
      <c r="H198" s="67">
        <f t="shared" si="114"/>
        <v>366039</v>
      </c>
    </row>
    <row r="199" spans="1:8" customFormat="1" ht="18" customHeight="1">
      <c r="A199" s="207"/>
      <c r="B199" s="179"/>
      <c r="C199" s="141"/>
      <c r="D199" s="65" t="s">
        <v>24</v>
      </c>
      <c r="E199" s="44">
        <f t="shared" ref="E199:H200" si="115">SUM(E196)</f>
        <v>366039</v>
      </c>
      <c r="F199" s="44">
        <f t="shared" si="115"/>
        <v>0</v>
      </c>
      <c r="G199" s="44">
        <f t="shared" si="115"/>
        <v>0</v>
      </c>
      <c r="H199" s="67">
        <f t="shared" si="115"/>
        <v>366039</v>
      </c>
    </row>
    <row r="200" spans="1:8" customFormat="1" ht="18" customHeight="1">
      <c r="A200" s="207"/>
      <c r="B200" s="180"/>
      <c r="C200" s="142"/>
      <c r="D200" s="65" t="s">
        <v>25</v>
      </c>
      <c r="E200" s="44">
        <f t="shared" si="115"/>
        <v>0</v>
      </c>
      <c r="F200" s="44">
        <f t="shared" si="115"/>
        <v>0</v>
      </c>
      <c r="G200" s="44">
        <f t="shared" si="115"/>
        <v>0</v>
      </c>
      <c r="H200" s="67">
        <f t="shared" si="115"/>
        <v>0</v>
      </c>
    </row>
    <row r="201" spans="1:8" customFormat="1" ht="18" customHeight="1">
      <c r="A201" s="207"/>
      <c r="B201" s="203" t="s">
        <v>26</v>
      </c>
      <c r="C201" s="203"/>
      <c r="D201" s="65" t="s">
        <v>23</v>
      </c>
      <c r="E201" s="44">
        <f>SUM(E198)</f>
        <v>366039</v>
      </c>
      <c r="F201" s="44">
        <f t="shared" ref="F201:H201" si="116">SUM(F198)</f>
        <v>0</v>
      </c>
      <c r="G201" s="44">
        <f t="shared" si="116"/>
        <v>0</v>
      </c>
      <c r="H201" s="67">
        <f t="shared" si="116"/>
        <v>366039</v>
      </c>
    </row>
    <row r="202" spans="1:8" customFormat="1" ht="18" customHeight="1">
      <c r="A202" s="207"/>
      <c r="B202" s="203"/>
      <c r="C202" s="203"/>
      <c r="D202" s="65" t="s">
        <v>24</v>
      </c>
      <c r="E202" s="44">
        <f t="shared" ref="E202:H203" si="117">SUM(E199)</f>
        <v>366039</v>
      </c>
      <c r="F202" s="44">
        <f t="shared" si="117"/>
        <v>0</v>
      </c>
      <c r="G202" s="44">
        <f t="shared" si="117"/>
        <v>0</v>
      </c>
      <c r="H202" s="67">
        <f t="shared" si="117"/>
        <v>366039</v>
      </c>
    </row>
    <row r="203" spans="1:8" customFormat="1" ht="18" customHeight="1">
      <c r="A203" s="208"/>
      <c r="B203" s="203"/>
      <c r="C203" s="203"/>
      <c r="D203" s="65" t="s">
        <v>25</v>
      </c>
      <c r="E203" s="44">
        <f t="shared" si="117"/>
        <v>0</v>
      </c>
      <c r="F203" s="44">
        <f t="shared" si="117"/>
        <v>0</v>
      </c>
      <c r="G203" s="44">
        <f t="shared" si="117"/>
        <v>0</v>
      </c>
      <c r="H203" s="67">
        <f t="shared" si="117"/>
        <v>0</v>
      </c>
    </row>
    <row r="204" spans="1:8" ht="18" customHeight="1">
      <c r="A204" s="192" t="s">
        <v>28</v>
      </c>
      <c r="B204" s="193"/>
      <c r="C204" s="194"/>
      <c r="D204" s="45" t="s">
        <v>23</v>
      </c>
      <c r="E204" s="68">
        <f t="shared" ref="E204:H206" si="118">SUM(E54+E69+E192+E201)</f>
        <v>1790649039</v>
      </c>
      <c r="F204" s="68">
        <f t="shared" si="118"/>
        <v>0</v>
      </c>
      <c r="G204" s="68">
        <f t="shared" si="118"/>
        <v>17588169</v>
      </c>
      <c r="H204" s="94">
        <f t="shared" si="118"/>
        <v>1808237208</v>
      </c>
    </row>
    <row r="205" spans="1:8" ht="18" customHeight="1">
      <c r="A205" s="195"/>
      <c r="B205" s="196"/>
      <c r="C205" s="197"/>
      <c r="D205" s="45" t="s">
        <v>24</v>
      </c>
      <c r="E205" s="68">
        <f t="shared" si="118"/>
        <v>1790649039</v>
      </c>
      <c r="F205" s="68">
        <f t="shared" si="118"/>
        <v>0</v>
      </c>
      <c r="G205" s="68">
        <f t="shared" si="118"/>
        <v>12588169</v>
      </c>
      <c r="H205" s="94">
        <f t="shared" si="118"/>
        <v>1803237208</v>
      </c>
    </row>
    <row r="206" spans="1:8" ht="18" customHeight="1" thickBot="1">
      <c r="A206" s="198"/>
      <c r="B206" s="199"/>
      <c r="C206" s="200"/>
      <c r="D206" s="47" t="s">
        <v>25</v>
      </c>
      <c r="E206" s="95">
        <f t="shared" si="118"/>
        <v>0</v>
      </c>
      <c r="F206" s="95">
        <f t="shared" si="118"/>
        <v>0</v>
      </c>
      <c r="G206" s="95">
        <f t="shared" si="118"/>
        <v>5000000</v>
      </c>
      <c r="H206" s="96">
        <f t="shared" si="118"/>
        <v>5000000</v>
      </c>
    </row>
    <row r="207" spans="1:8" ht="18" customHeight="1">
      <c r="A207" s="16"/>
      <c r="B207" s="16"/>
      <c r="C207" s="16"/>
      <c r="D207" s="17"/>
      <c r="E207" s="17"/>
      <c r="F207" s="17"/>
      <c r="G207" s="17"/>
      <c r="H207" s="17"/>
    </row>
    <row r="209" spans="8:8" ht="18" customHeight="1">
      <c r="H209" s="18"/>
    </row>
  </sheetData>
  <mergeCells count="93">
    <mergeCell ref="B6:B23"/>
    <mergeCell ref="B24:B32"/>
    <mergeCell ref="B33:B53"/>
    <mergeCell ref="A6:A56"/>
    <mergeCell ref="B57:B68"/>
    <mergeCell ref="A57:A71"/>
    <mergeCell ref="B54:C56"/>
    <mergeCell ref="B69:C71"/>
    <mergeCell ref="C66:C68"/>
    <mergeCell ref="C12:C14"/>
    <mergeCell ref="C21:C23"/>
    <mergeCell ref="C18:C20"/>
    <mergeCell ref="C30:C32"/>
    <mergeCell ref="C36:C38"/>
    <mergeCell ref="B195:B200"/>
    <mergeCell ref="B201:C203"/>
    <mergeCell ref="C75:C77"/>
    <mergeCell ref="B72:B77"/>
    <mergeCell ref="A195:A203"/>
    <mergeCell ref="C72:C74"/>
    <mergeCell ref="C87:C89"/>
    <mergeCell ref="C93:C95"/>
    <mergeCell ref="C165:C167"/>
    <mergeCell ref="C168:C170"/>
    <mergeCell ref="C171:C173"/>
    <mergeCell ref="C186:C188"/>
    <mergeCell ref="C162:C164"/>
    <mergeCell ref="C174:C176"/>
    <mergeCell ref="C183:C185"/>
    <mergeCell ref="C135:C137"/>
    <mergeCell ref="A204:C206"/>
    <mergeCell ref="C6:C8"/>
    <mergeCell ref="C9:C11"/>
    <mergeCell ref="C15:C17"/>
    <mergeCell ref="C24:C26"/>
    <mergeCell ref="C27:C29"/>
    <mergeCell ref="C33:C35"/>
    <mergeCell ref="C39:C41"/>
    <mergeCell ref="C42:C44"/>
    <mergeCell ref="C45:C47"/>
    <mergeCell ref="C48:C50"/>
    <mergeCell ref="C57:C59"/>
    <mergeCell ref="C60:C62"/>
    <mergeCell ref="C63:C65"/>
    <mergeCell ref="C189:C191"/>
    <mergeCell ref="C51:C53"/>
    <mergeCell ref="A3:B3"/>
    <mergeCell ref="A1:H1"/>
    <mergeCell ref="G3:H3"/>
    <mergeCell ref="A4:C4"/>
    <mergeCell ref="D4:D5"/>
    <mergeCell ref="E4:E5"/>
    <mergeCell ref="F4:F5"/>
    <mergeCell ref="G4:G5"/>
    <mergeCell ref="H4:H5"/>
    <mergeCell ref="C198:C200"/>
    <mergeCell ref="C99:C101"/>
    <mergeCell ref="C102:C104"/>
    <mergeCell ref="C111:C113"/>
    <mergeCell ref="C120:C122"/>
    <mergeCell ref="C117:C119"/>
    <mergeCell ref="C123:C125"/>
    <mergeCell ref="C129:C131"/>
    <mergeCell ref="C138:C140"/>
    <mergeCell ref="C132:C134"/>
    <mergeCell ref="C159:C161"/>
    <mergeCell ref="C105:C107"/>
    <mergeCell ref="C108:C110"/>
    <mergeCell ref="C114:C116"/>
    <mergeCell ref="C126:C128"/>
    <mergeCell ref="C177:C179"/>
    <mergeCell ref="C147:C149"/>
    <mergeCell ref="C150:C152"/>
    <mergeCell ref="C153:C155"/>
    <mergeCell ref="C156:C158"/>
    <mergeCell ref="C195:C197"/>
    <mergeCell ref="C180:C182"/>
    <mergeCell ref="B192:C194"/>
    <mergeCell ref="B186:B191"/>
    <mergeCell ref="C78:C80"/>
    <mergeCell ref="C81:C83"/>
    <mergeCell ref="C84:C86"/>
    <mergeCell ref="C141:C143"/>
    <mergeCell ref="C144:C146"/>
    <mergeCell ref="C96:C98"/>
    <mergeCell ref="C90:C92"/>
    <mergeCell ref="A165:A194"/>
    <mergeCell ref="A72:A125"/>
    <mergeCell ref="A126:A164"/>
    <mergeCell ref="B78:B125"/>
    <mergeCell ref="B126:B164"/>
    <mergeCell ref="B165:B176"/>
    <mergeCell ref="B177:B185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6" fitToHeight="0" orientation="portrait" r:id="rId1"/>
  <rowBreaks count="4" manualBreakCount="4">
    <brk id="56" max="7" man="1"/>
    <brk id="71" max="7" man="1"/>
    <brk id="125" max="7" man="1"/>
    <brk id="16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6</vt:i4>
      </vt:variant>
    </vt:vector>
  </HeadingPairs>
  <TitlesOfParts>
    <vt:vector size="9" baseType="lpstr">
      <vt:lpstr>1. 총괄표</vt:lpstr>
      <vt:lpstr>2. 세입결산서</vt:lpstr>
      <vt:lpstr>3. 세출결산서</vt:lpstr>
      <vt:lpstr>'1. 총괄표'!Print_Area</vt:lpstr>
      <vt:lpstr>'2. 세입결산서'!Print_Area</vt:lpstr>
      <vt:lpstr>'3. 세출결산서'!Print_Area</vt:lpstr>
      <vt:lpstr>'1. 총괄표'!Print_Titles</vt:lpstr>
      <vt:lpstr>'2. 세입결산서'!Print_Titles</vt:lpstr>
      <vt:lpstr>'3. 세출결산서'!Print_Titles</vt:lpstr>
    </vt:vector>
  </TitlesOfParts>
  <Company>msuser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DDM</cp:lastModifiedBy>
  <cp:lastPrinted>2021-04-30T01:25:10Z</cp:lastPrinted>
  <dcterms:created xsi:type="dcterms:W3CDTF">2010-03-10T03:05:56Z</dcterms:created>
  <dcterms:modified xsi:type="dcterms:W3CDTF">2021-04-30T06:07:23Z</dcterms:modified>
</cp:coreProperties>
</file>